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360" windowHeight="7695" activeTab="0"/>
  </bookViews>
  <sheets>
    <sheet name="Trúng thầu 2016" sheetId="1" r:id="rId1"/>
    <sheet name="Sheet2" sheetId="2" r:id="rId2"/>
  </sheets>
  <externalReferences>
    <externalReference r:id="rId5"/>
  </externalReferences>
  <definedNames>
    <definedName name="_xlnm._FilterDatabase" localSheetId="0" hidden="1">'Trúng thầu 2016'!$A$3:$P$134</definedName>
  </definedNames>
  <calcPr fullCalcOnLoad="1"/>
</workbook>
</file>

<file path=xl/comments1.xml><?xml version="1.0" encoding="utf-8"?>
<comments xmlns="http://schemas.openxmlformats.org/spreadsheetml/2006/main">
  <authors>
    <author>authanh</author>
  </authors>
  <commentList>
    <comment ref="L204" authorId="0">
      <text>
        <r>
          <rPr>
            <b/>
            <sz val="9"/>
            <rFont val="Tahoma"/>
            <family val="0"/>
          </rPr>
          <t>authanh:</t>
        </r>
        <r>
          <rPr>
            <sz val="9"/>
            <rFont val="Tahoma"/>
            <family val="0"/>
          </rPr>
          <t xml:space="preserve">
Giảm giá 10,561 xuống 10.559</t>
        </r>
      </text>
    </comment>
    <comment ref="L465" authorId="0">
      <text>
        <r>
          <rPr>
            <b/>
            <sz val="9"/>
            <rFont val="Tahoma"/>
            <family val="0"/>
          </rPr>
          <t>authanh:</t>
        </r>
        <r>
          <rPr>
            <sz val="9"/>
            <rFont val="Tahoma"/>
            <family val="0"/>
          </rPr>
          <t xml:space="preserve">
Giảm giá 39,380 xuống 35,799</t>
        </r>
      </text>
    </comment>
    <comment ref="L537" authorId="0">
      <text>
        <r>
          <rPr>
            <b/>
            <sz val="9"/>
            <rFont val="Tahoma"/>
            <family val="0"/>
          </rPr>
          <t>authanh:</t>
        </r>
        <r>
          <rPr>
            <sz val="9"/>
            <rFont val="Tahoma"/>
            <family val="0"/>
          </rPr>
          <t xml:space="preserve">
Giảm giá 14,167 xuống 14,000</t>
        </r>
      </text>
    </comment>
    <comment ref="L96" authorId="0">
      <text>
        <r>
          <rPr>
            <b/>
            <sz val="9"/>
            <rFont val="Tahoma"/>
            <family val="0"/>
          </rPr>
          <t>authanh:</t>
        </r>
        <r>
          <rPr>
            <sz val="9"/>
            <rFont val="Tahoma"/>
            <family val="0"/>
          </rPr>
          <t xml:space="preserve">
Giảm giá 1 đồng</t>
        </r>
      </text>
    </comment>
    <comment ref="L88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từ 147,488 xuống 131.429</t>
        </r>
      </text>
    </comment>
    <comment ref="L119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từ 11,800 xuống 11.210</t>
        </r>
      </text>
    </comment>
    <comment ref="L180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từ 860 xuống 800</t>
        </r>
      </text>
    </comment>
    <comment ref="L307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từ 118,000 xuống 115,000</t>
        </r>
      </text>
    </comment>
    <comment ref="L328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từ 1,554 xuống 1,547</t>
        </r>
      </text>
    </comment>
    <comment ref="L340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từ 36,243 xuống 32.938</t>
        </r>
      </text>
    </comment>
    <comment ref="L360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từ 2,250 xuống 2,200</t>
        </r>
      </text>
    </comment>
    <comment ref="Q299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VTYT QN Từ chối giao hàng</t>
        </r>
      </text>
    </comment>
    <comment ref="L508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46,000 xuống 45,000</t>
        </r>
      </text>
    </comment>
    <comment ref="Q320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Cty Phương Linh không từ chối giao hàng</t>
        </r>
      </text>
    </comment>
    <comment ref="L553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từ 2,625,000 xuống 2,467,500</t>
        </r>
      </text>
    </comment>
    <comment ref="L71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31,290 xuống 31,285</t>
        </r>
      </text>
    </comment>
    <comment ref="L107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79,500 xuống 79,000</t>
        </r>
      </text>
    </comment>
    <comment ref="Q344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DPTW2 từ chối giao hàng</t>
        </r>
      </text>
    </comment>
    <comment ref="L362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450 xuống 427,5</t>
        </r>
      </text>
    </comment>
    <comment ref="L425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từ 1,999 xuống 1,790</t>
        </r>
      </text>
    </comment>
    <comment ref="Q442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Nhà thầu từ chối giao hàng</t>
        </r>
      </text>
    </comment>
    <comment ref="L299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1,500 xuống 1.425</t>
        </r>
      </text>
    </comment>
    <comment ref="T469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Vĩnh Phúc giảm giá :1417</t>
        </r>
      </text>
    </comment>
    <comment ref="L381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từ 11,466 xuống 10,815</t>
        </r>
      </text>
    </comment>
    <comment ref="L426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4,599 xuống 4,500</t>
        </r>
      </text>
    </comment>
    <comment ref="L501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140,000 xuống 139,000</t>
        </r>
      </text>
    </comment>
    <comment ref="L75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từ 1,974 xuống 1,819</t>
        </r>
      </text>
    </comment>
    <comment ref="L366" authorId="0">
      <text>
        <r>
          <rPr>
            <b/>
            <sz val="9"/>
            <rFont val="Tahoma"/>
            <family val="2"/>
          </rPr>
          <t>authanh:</t>
        </r>
        <r>
          <rPr>
            <sz val="9"/>
            <rFont val="Tahoma"/>
            <family val="2"/>
          </rPr>
          <t xml:space="preserve">
Giảm giá 145,000 xuống 140,000</t>
        </r>
      </text>
    </comment>
  </commentList>
</comments>
</file>

<file path=xl/sharedStrings.xml><?xml version="1.0" encoding="utf-8"?>
<sst xmlns="http://schemas.openxmlformats.org/spreadsheetml/2006/main" count="5962" uniqueCount="2515">
  <si>
    <t>STT</t>
  </si>
  <si>
    <t>Tên thuốc</t>
  </si>
  <si>
    <t>Tên hoạt chất</t>
  </si>
  <si>
    <t>Nồng độ - Hàm lượng</t>
  </si>
  <si>
    <t>Hạn dùng (Tuổi thọ)</t>
  </si>
  <si>
    <t xml:space="preserve">SĐK hoặc GPNK </t>
  </si>
  <si>
    <t xml:space="preserve">Cơ sở sản xuất </t>
  </si>
  <si>
    <t>Nước sản xuất</t>
  </si>
  <si>
    <t>Đơn vị tính</t>
  </si>
  <si>
    <t xml:space="preserve">Số lượng dự thầu </t>
  </si>
  <si>
    <t xml:space="preserve"> 4mg </t>
  </si>
  <si>
    <t>Uống</t>
  </si>
  <si>
    <t xml:space="preserve"> Viên </t>
  </si>
  <si>
    <t xml:space="preserve"> 200mg </t>
  </si>
  <si>
    <t>Tiêm</t>
  </si>
  <si>
    <t xml:space="preserve"> Chai </t>
  </si>
  <si>
    <t xml:space="preserve"> 30mg </t>
  </si>
  <si>
    <t xml:space="preserve">Lọ </t>
  </si>
  <si>
    <t xml:space="preserve"> Ống </t>
  </si>
  <si>
    <t xml:space="preserve"> 10mg </t>
  </si>
  <si>
    <t xml:space="preserve">Amlodipin  </t>
  </si>
  <si>
    <t xml:space="preserve"> 5mg </t>
  </si>
  <si>
    <t xml:space="preserve">Anastrozol  </t>
  </si>
  <si>
    <t xml:space="preserve"> 1mg </t>
  </si>
  <si>
    <t xml:space="preserve">Atorvastatin  </t>
  </si>
  <si>
    <t>Ống</t>
  </si>
  <si>
    <t xml:space="preserve">Viên </t>
  </si>
  <si>
    <t xml:space="preserve"> Lọ </t>
  </si>
  <si>
    <t>200mg</t>
  </si>
  <si>
    <t xml:space="preserve">Bisoprolol </t>
  </si>
  <si>
    <t xml:space="preserve"> 2.5mg </t>
  </si>
  <si>
    <t xml:space="preserve"> viên </t>
  </si>
  <si>
    <t xml:space="preserve"> 100mg </t>
  </si>
  <si>
    <t xml:space="preserve"> 50mg </t>
  </si>
  <si>
    <t>Dùng ngoài</t>
  </si>
  <si>
    <t xml:space="preserve"> Tuýp </t>
  </si>
  <si>
    <t xml:space="preserve"> 500mg </t>
  </si>
  <si>
    <t>Lọ</t>
  </si>
  <si>
    <t xml:space="preserve">Cefuroxim  </t>
  </si>
  <si>
    <t xml:space="preserve"> 0.5g </t>
  </si>
  <si>
    <t xml:space="preserve">Ciprofloxacin  </t>
  </si>
  <si>
    <t xml:space="preserve">Esomeprazol </t>
  </si>
  <si>
    <t xml:space="preserve"> 40mg </t>
  </si>
  <si>
    <t xml:space="preserve"> 2mg </t>
  </si>
  <si>
    <t xml:space="preserve"> 1000UI/10ml </t>
  </si>
  <si>
    <t>Bút tiêm</t>
  </si>
  <si>
    <t xml:space="preserve"> 250ml </t>
  </si>
  <si>
    <t>Đường hô hấp</t>
  </si>
  <si>
    <t xml:space="preserve">Levofloxacin </t>
  </si>
  <si>
    <t xml:space="preserve">Methyl prednisolon  </t>
  </si>
  <si>
    <t xml:space="preserve">Metoprolol </t>
  </si>
  <si>
    <t xml:space="preserve"> 25mg </t>
  </si>
  <si>
    <t xml:space="preserve">Nhũ dịch Lipid  </t>
  </si>
  <si>
    <t xml:space="preserve">Octreotid  </t>
  </si>
  <si>
    <t xml:space="preserve">Paclitaxel  </t>
  </si>
  <si>
    <t xml:space="preserve">Rosuvastatin </t>
  </si>
  <si>
    <t>Thuốc xịt</t>
  </si>
  <si>
    <t xml:space="preserve">Sevofluran  </t>
  </si>
  <si>
    <t xml:space="preserve">40mg </t>
  </si>
  <si>
    <t xml:space="preserve">Spironolacton  </t>
  </si>
  <si>
    <t>100mg</t>
  </si>
  <si>
    <t xml:space="preserve">Azithromycin  </t>
  </si>
  <si>
    <t xml:space="preserve">Budesonid  </t>
  </si>
  <si>
    <t>Khí dung</t>
  </si>
  <si>
    <t xml:space="preserve"> 75mg </t>
  </si>
  <si>
    <t xml:space="preserve"> 60mg </t>
  </si>
  <si>
    <t xml:space="preserve">Gliclazid </t>
  </si>
  <si>
    <t xml:space="preserve">Imipenem  + Cilastatin </t>
  </si>
  <si>
    <t>Trastuzumab</t>
  </si>
  <si>
    <t>150mg</t>
  </si>
  <si>
    <t xml:space="preserve"> 35mg </t>
  </si>
  <si>
    <t xml:space="preserve"> 300mg </t>
  </si>
  <si>
    <t xml:space="preserve"> 125mg </t>
  </si>
  <si>
    <t xml:space="preserve">Diclofenac  </t>
  </si>
  <si>
    <t xml:space="preserve">Gliclazid  </t>
  </si>
  <si>
    <t xml:space="preserve"> 1,5mg </t>
  </si>
  <si>
    <t xml:space="preserve">Nimodipin  </t>
  </si>
  <si>
    <t xml:space="preserve"> 40mg/2ml </t>
  </si>
  <si>
    <t xml:space="preserve">Zoledronic acid  </t>
  </si>
  <si>
    <t xml:space="preserve">Bisoprolol  </t>
  </si>
  <si>
    <t>Xịt mũi</t>
  </si>
  <si>
    <t xml:space="preserve">Salbutamol sulfat  </t>
  </si>
  <si>
    <t xml:space="preserve">Giá dự thầu </t>
  </si>
  <si>
    <t xml:space="preserve">Thành tiền </t>
  </si>
  <si>
    <t xml:space="preserve">Dạng bào chế - Đường dùng </t>
  </si>
  <si>
    <t xml:space="preserve">Nifedipin  </t>
  </si>
  <si>
    <t xml:space="preserve">Albendazol  </t>
  </si>
  <si>
    <t xml:space="preserve">Amiodaron </t>
  </si>
  <si>
    <t xml:space="preserve"> 150mg/3ml </t>
  </si>
  <si>
    <t xml:space="preserve"> Ống </t>
  </si>
  <si>
    <t xml:space="preserve">Amiodaron  </t>
  </si>
  <si>
    <t xml:space="preserve">Amoxicilin  + acid clavulanic  </t>
  </si>
  <si>
    <t xml:space="preserve"> 1g + 0.2g </t>
  </si>
  <si>
    <t xml:space="preserve"> 200mg/ 5ml x 15ml </t>
  </si>
  <si>
    <t xml:space="preserve">Bambuterol </t>
  </si>
  <si>
    <t>Bevacizumab</t>
  </si>
  <si>
    <t>VN-15050-12</t>
  </si>
  <si>
    <t>Avastin</t>
  </si>
  <si>
    <t>VN-15051-12</t>
  </si>
  <si>
    <t>4mg/5ml</t>
  </si>
  <si>
    <t>VN-18822-15</t>
  </si>
  <si>
    <t xml:space="preserve"> 500mcg/2ml </t>
  </si>
  <si>
    <t xml:space="preserve">Budesonid + formoterol  </t>
  </si>
  <si>
    <t xml:space="preserve"> 160/4,5mcg/ liều </t>
  </si>
  <si>
    <t>Dạng hít</t>
  </si>
  <si>
    <t xml:space="preserve"> Bình hít  </t>
  </si>
  <si>
    <t>VN-17939-14</t>
  </si>
  <si>
    <t xml:space="preserve">Carbamazepin  </t>
  </si>
  <si>
    <t>Cerebrolysin  concentrate</t>
  </si>
  <si>
    <t xml:space="preserve"> Inj 2,152g/10ml </t>
  </si>
  <si>
    <t>VN-15431-12</t>
  </si>
  <si>
    <t xml:space="preserve">Ciclosporin </t>
  </si>
  <si>
    <t xml:space="preserve"> 50 mg/1ml </t>
  </si>
  <si>
    <t>Cilostazol</t>
  </si>
  <si>
    <t>VN-14218-11</t>
  </si>
  <si>
    <t xml:space="preserve"> 5g , 0.05% </t>
  </si>
  <si>
    <t xml:space="preserve">Clopidogrel + acetylsalicylic acid </t>
  </si>
  <si>
    <t>75mg + 100mg</t>
  </si>
  <si>
    <t xml:space="preserve">Clopidogrel bisulfat  </t>
  </si>
  <si>
    <t xml:space="preserve">Deferoxamin  </t>
  </si>
  <si>
    <t>VN-16022-12</t>
  </si>
  <si>
    <t xml:space="preserve"> Viên nén phóng thích chậm 75mg </t>
  </si>
  <si>
    <t>VN-17535-13</t>
  </si>
  <si>
    <t>Drotaverin hydrochlorid</t>
  </si>
  <si>
    <t xml:space="preserve">Enoxaparin </t>
  </si>
  <si>
    <t xml:space="preserve"> 4000IU/0,4ml </t>
  </si>
  <si>
    <t xml:space="preserve"> Bơm tiêm đóng sẵn </t>
  </si>
  <si>
    <t>VN-15801-12</t>
  </si>
  <si>
    <t xml:space="preserve">Epirubicin hydroclorid </t>
  </si>
  <si>
    <t xml:space="preserve">10mg </t>
  </si>
  <si>
    <t>Esomeprazol</t>
  </si>
  <si>
    <t>145mg</t>
  </si>
  <si>
    <t>VN-18452-14</t>
  </si>
  <si>
    <t xml:space="preserve">Fluticason  </t>
  </si>
  <si>
    <t xml:space="preserve"> 27.5mcg/ liều x 60 liều</t>
  </si>
  <si>
    <t xml:space="preserve"> Bình xịt </t>
  </si>
  <si>
    <t xml:space="preserve">Fluticason propionat </t>
  </si>
  <si>
    <t>0,5mg/2ml</t>
  </si>
  <si>
    <t xml:space="preserve">27,5 mcg/ liều 30 liều </t>
  </si>
  <si>
    <t xml:space="preserve">27,5 mcg/ liều 120 liều </t>
  </si>
  <si>
    <t xml:space="preserve">Follitropine beta 100UI </t>
  </si>
  <si>
    <t xml:space="preserve">100UI </t>
  </si>
  <si>
    <t>Puregon Sol 100iu 1's</t>
  </si>
  <si>
    <t xml:space="preserve">Goserelin </t>
  </si>
  <si>
    <t xml:space="preserve"> 3.6mg </t>
  </si>
  <si>
    <t xml:space="preserve"> Bơm tiêm </t>
  </si>
  <si>
    <t xml:space="preserve"> 500mg + 500mg </t>
  </si>
  <si>
    <t xml:space="preserve">Indapamid  </t>
  </si>
  <si>
    <t>Insulin glargin</t>
  </si>
  <si>
    <t>100UI/ml 3ml</t>
  </si>
  <si>
    <t xml:space="preserve">Insulin glargin  </t>
  </si>
  <si>
    <t xml:space="preserve">Iohexol </t>
  </si>
  <si>
    <t xml:space="preserve"> 300mg 100ml  </t>
  </si>
  <si>
    <t xml:space="preserve"> 300mg 50ml </t>
  </si>
  <si>
    <t>Irbesartan</t>
  </si>
  <si>
    <t xml:space="preserve">Ivabradin  </t>
  </si>
  <si>
    <t>Levocetirizin</t>
  </si>
  <si>
    <t>VN-19340-15</t>
  </si>
  <si>
    <t xml:space="preserve">Lidocain hydroclorid  </t>
  </si>
  <si>
    <t xml:space="preserve"> 2%, 30g </t>
  </si>
  <si>
    <t xml:space="preserve">Lidocain + Prilocain </t>
  </si>
  <si>
    <t xml:space="preserve"> 5% 5g </t>
  </si>
  <si>
    <t>20mg +12,5mg</t>
  </si>
  <si>
    <t xml:space="preserve">Metformin + Glibenclamid </t>
  </si>
  <si>
    <t xml:space="preserve"> 500mg / 5mg </t>
  </si>
  <si>
    <t xml:space="preserve">Metformin + Glibenclamide </t>
  </si>
  <si>
    <t xml:space="preserve"> 500mg / 2.5mg </t>
  </si>
  <si>
    <t xml:space="preserve">Methyl prednisolon acetat  </t>
  </si>
  <si>
    <t xml:space="preserve"> 40mg/ ml </t>
  </si>
  <si>
    <t>VN-15707-12</t>
  </si>
  <si>
    <t>Natri Valproat; Valproic acid</t>
  </si>
  <si>
    <t>500mg</t>
  </si>
  <si>
    <t xml:space="preserve">Nebivolol hydrochlorid </t>
  </si>
  <si>
    <t xml:space="preserve"> Inf 10% 500ml  </t>
  </si>
  <si>
    <t>VN-16130-13</t>
  </si>
  <si>
    <t xml:space="preserve"> 10mg/50ml </t>
  </si>
  <si>
    <t xml:space="preserve"> Inj 0,1mg/1ml </t>
  </si>
  <si>
    <t>VN-13472-11</t>
  </si>
  <si>
    <t>VN-16262-13</t>
  </si>
  <si>
    <t xml:space="preserve">Oxcarbazepin </t>
  </si>
  <si>
    <t xml:space="preserve"> Inj 100mg/16,7ml </t>
  </si>
  <si>
    <t xml:space="preserve"> Inj 150mg/25ml </t>
  </si>
  <si>
    <t xml:space="preserve">Perindopril </t>
  </si>
  <si>
    <t xml:space="preserve"> 5 mg </t>
  </si>
  <si>
    <t xml:space="preserve">Perindopril  </t>
  </si>
  <si>
    <t xml:space="preserve"> 10 mg </t>
  </si>
  <si>
    <t>VN-13473-11</t>
  </si>
  <si>
    <t xml:space="preserve"> 5mg/ 2.5ml </t>
  </si>
  <si>
    <t xml:space="preserve">Salbutamol sulfat 100mcg </t>
  </si>
  <si>
    <t xml:space="preserve"> 100mcg/liều </t>
  </si>
  <si>
    <t xml:space="preserve"> bình xịt </t>
  </si>
  <si>
    <t xml:space="preserve">Salbutamol </t>
  </si>
  <si>
    <t xml:space="preserve"> 2mg/ 5ml, 60ml, Siro  </t>
  </si>
  <si>
    <t>Ventolin Expect (N) Syr 60ml 1's</t>
  </si>
  <si>
    <t xml:space="preserve">Salmeterol + fluticason propionat </t>
  </si>
  <si>
    <t xml:space="preserve">  250mcg/liều + 25mcg/liều </t>
  </si>
  <si>
    <t xml:space="preserve"> 125mcg/liều + 25mcg/liều </t>
  </si>
  <si>
    <t xml:space="preserve"> 50mcg/liều + 25mcg/liều </t>
  </si>
  <si>
    <t>Salmeterol xinafoniat + fluticason propionat</t>
  </si>
  <si>
    <t>50mcg + 250mcg</t>
  </si>
  <si>
    <t xml:space="preserve">Saxagliptin </t>
  </si>
  <si>
    <t>2,5mg</t>
  </si>
  <si>
    <t xml:space="preserve">Sildenafil  </t>
  </si>
  <si>
    <t xml:space="preserve"> 25MG </t>
  </si>
  <si>
    <t xml:space="preserve">Surfactant  </t>
  </si>
  <si>
    <t xml:space="preserve"> Inj 120mg </t>
  </si>
  <si>
    <t>VN-18908-15</t>
  </si>
  <si>
    <t xml:space="preserve"> Curosurf </t>
  </si>
  <si>
    <t xml:space="preserve">Tamoxifen  </t>
  </si>
  <si>
    <t>VN-16589-13</t>
  </si>
  <si>
    <t>VN-16587-13</t>
  </si>
  <si>
    <t xml:space="preserve">Terbutalin  </t>
  </si>
  <si>
    <t xml:space="preserve"> 0,5mg/ml </t>
  </si>
  <si>
    <t>440mg</t>
  </si>
  <si>
    <t>QLSP-866-15</t>
  </si>
  <si>
    <t>VN-16936-13</t>
  </si>
  <si>
    <t xml:space="preserve">Trimetazidin  </t>
  </si>
  <si>
    <t xml:space="preserve">80mg+5mg </t>
  </si>
  <si>
    <t xml:space="preserve">Actilyse </t>
  </si>
  <si>
    <t>Clobetasol Butyrat</t>
  </si>
  <si>
    <t>Fluticason furoate</t>
  </si>
  <si>
    <t>Tuýp</t>
  </si>
  <si>
    <t>Lisinopril dihydrat + Hydroclorothiazid</t>
  </si>
  <si>
    <t xml:space="preserve">Valsartan + Amlodipin </t>
  </si>
  <si>
    <t>24 tháng</t>
  </si>
  <si>
    <t>B.Braun Melsungen AG</t>
  </si>
  <si>
    <t>Đức</t>
  </si>
  <si>
    <t>Chai</t>
  </si>
  <si>
    <t>Cerebrolysin</t>
  </si>
  <si>
    <t>Dung dịch tiêm truyền</t>
  </si>
  <si>
    <t>60 tháng</t>
  </si>
  <si>
    <t>Ebewe Pharma Ges.m,b,H,Nfg.KG</t>
  </si>
  <si>
    <t>Áo</t>
  </si>
  <si>
    <t>Transamin Injection</t>
  </si>
  <si>
    <t>Tranexamin acid</t>
  </si>
  <si>
    <t>Olic</t>
  </si>
  <si>
    <t>Thái Lan</t>
  </si>
  <si>
    <t>ống</t>
  </si>
  <si>
    <t xml:space="preserve"> Lipofundin MCT/LCT 10%</t>
  </si>
  <si>
    <t>Nhũ tương Tiêm truyền</t>
  </si>
  <si>
    <t xml:space="preserve"> 250mg/ 5ml</t>
  </si>
  <si>
    <t>Hộp 10 ống x 5ml Dung dịch tiêm</t>
  </si>
  <si>
    <t>VN-11004-10
(Kèm CV gia hạn số 6542/QLD-KĐ ngày 26/4/2016</t>
  </si>
  <si>
    <t xml:space="preserve">Giá bán buôn kê khai </t>
  </si>
  <si>
    <t>Hộp 1 lo,. Hỗn dịch bơm ống nội khí quản</t>
  </si>
  <si>
    <t>Chiesi Farmaceutici S.p.A</t>
  </si>
  <si>
    <t>Ý</t>
  </si>
  <si>
    <t>CPC1 TW</t>
  </si>
  <si>
    <t>Glucobay Tab 50mg 100's</t>
  </si>
  <si>
    <t>36 tháng</t>
  </si>
  <si>
    <t>Bayer Pharma AG</t>
  </si>
  <si>
    <t>Zentel tab 200mg 2's</t>
  </si>
  <si>
    <t>OPV-Việt Nam</t>
  </si>
  <si>
    <t>Việt Nam</t>
  </si>
  <si>
    <t>CORDARONE 150mg/3ml Inj B/ 6 Amps x 3ml</t>
  </si>
  <si>
    <t>Sanofi Winthrop Industrie</t>
  </si>
  <si>
    <t>Pháp</t>
  </si>
  <si>
    <t>CORDARONE 200mg B/   2bls x 15 Tabs</t>
  </si>
  <si>
    <t>Amlor Tab 5mg 30's</t>
  </si>
  <si>
    <t>Pfizer Australia Pty Ltd</t>
  </si>
  <si>
    <t>Úc</t>
  </si>
  <si>
    <t>Augmentin Inj 1.2g 10's</t>
  </si>
  <si>
    <t>SmithKline Beecham plc - Anh</t>
  </si>
  <si>
    <t>Anh</t>
  </si>
  <si>
    <t>Arimidex Tab 1mg 28's</t>
  </si>
  <si>
    <t>AstraZeneca Pharmaceuticals LP; đóng gói AstraZeneca UK Ltd.</t>
  </si>
  <si>
    <t>Mỹ, đóng gói Anh</t>
  </si>
  <si>
    <t>Lipitor Tab 10mg 3x10's</t>
  </si>
  <si>
    <t>Pfizer Pharmaceuticals LLC ; Packed by Pfizer Manufacturing Deutschland GmbH</t>
  </si>
  <si>
    <t>Mỹ; Đóng gói: Đức</t>
  </si>
  <si>
    <t>Zitromax Pos Sus 200mg/ 5ml 15ml</t>
  </si>
  <si>
    <t>Haupt Pharma Latina Srl</t>
  </si>
  <si>
    <t>Bambec Tab 10mg 30's</t>
  </si>
  <si>
    <t>AstraZeneca Pharmaceutical Co., Ltd</t>
  </si>
  <si>
    <t>Trung Quốc</t>
  </si>
  <si>
    <t>Concor Cor Tab 2.5mg 3x10's</t>
  </si>
  <si>
    <t>Merck KGaA - Đức; đóng gói bởi Merck KGaA &amp; Co., Werk Spittal - Áo</t>
  </si>
  <si>
    <t>Đức, đóng gói Áo</t>
  </si>
  <si>
    <t>Concor Tab 5mg 3x10'S</t>
  </si>
  <si>
    <t>Pulmicort respules 500mcg/ 2ml  20's</t>
  </si>
  <si>
    <t>AstraZeneca AB</t>
  </si>
  <si>
    <t>Thụy Điển</t>
  </si>
  <si>
    <t>Symbicort Tur Oth 60 Dose 160/4.5</t>
  </si>
  <si>
    <t>Tegretol CR 200 Tab 200mg 5x10's</t>
  </si>
  <si>
    <t>Novartis Farma S.p.A</t>
  </si>
  <si>
    <t>Zinnat Tab 500mg 10's</t>
  </si>
  <si>
    <t>Glaxo Operations UK Ltd -Anh</t>
  </si>
  <si>
    <t>Sandimmun Neoral Cap 25mg 10x5's</t>
  </si>
  <si>
    <t>Catalent Germany Eberbach GmbH</t>
  </si>
  <si>
    <t>Sandimmun Inf 50mg/ml 1mlx10's</t>
  </si>
  <si>
    <t>48 tháng</t>
  </si>
  <si>
    <t>Novartis Pharma Stein AG</t>
  </si>
  <si>
    <t>Thụy Sĩ</t>
  </si>
  <si>
    <t>Sandimmun Neoral Cap 100mg 10x5's</t>
  </si>
  <si>
    <t>Ciprobay Tab 500mg 10's</t>
  </si>
  <si>
    <t>Eumovate  5g Cre 0.05% 5g</t>
  </si>
  <si>
    <t>DUOPLAVIN 75/100mg B/ 3bls  x 10 Tabs</t>
  </si>
  <si>
    <t>PLAVIX 75mg B/ 1bl x 14 Tabs</t>
  </si>
  <si>
    <t>Desferal Inj 500mg 10's</t>
  </si>
  <si>
    <t>Voltaren Tab 75mg 10x10's</t>
  </si>
  <si>
    <t>NO-SPA Inj 40mg/2ml B/ 25 amps x 2ml</t>
  </si>
  <si>
    <t>Chinoin Pharmaceutical &amp; Chemical Works Private Co.,Ltd.</t>
  </si>
  <si>
    <t>Hungary</t>
  </si>
  <si>
    <t>LOVENOX 40mg Inj B/ 2 syringes x0,4ml</t>
  </si>
  <si>
    <t>Farmorubicina Inj 50mg 1's</t>
  </si>
  <si>
    <t>Actavis Italy S.P.A</t>
  </si>
  <si>
    <t>Farmorubicina Inj 10mg 1's</t>
  </si>
  <si>
    <t>Nexium Mups tab 40mg 2x7's</t>
  </si>
  <si>
    <t>Nexium Inj 40mg 1's</t>
  </si>
  <si>
    <t>Avamys  spray 27.5mcg 60 Doses</t>
  </si>
  <si>
    <t>Flixotide Evohaler Spray 125mcg 120dose</t>
  </si>
  <si>
    <t xml:space="preserve"> 125mcg, 120 liều</t>
  </si>
  <si>
    <t>Glaxo Wellcome S.A - Tây Ban Nha (đóng gói tại GlaxoSmithKline - Úc)</t>
  </si>
  <si>
    <t>Tây Ban Nha, đóng gói Úc</t>
  </si>
  <si>
    <t>Flixotide Nebules 0.5mg/2ml 2ml x 10's</t>
  </si>
  <si>
    <t>GlaxoSmithKline Australia Pty., Ltd</t>
  </si>
  <si>
    <t>Avamys Nasal Spray Susp 27.5 mcg 30Dose</t>
  </si>
  <si>
    <t>Glaxo Operations UK Ltd</t>
  </si>
  <si>
    <t>Avamys Nasal Spray Sus 27.5 mcg 120's</t>
  </si>
  <si>
    <t>N.V. Organon</t>
  </si>
  <si>
    <t>Hà Lan</t>
  </si>
  <si>
    <t>Diamicron MR tab 60mg 30's</t>
  </si>
  <si>
    <t>Les Laboratories Servier Industrie</t>
  </si>
  <si>
    <t>Diamicron MR Tab 30mg 60's</t>
  </si>
  <si>
    <t>Zoladex Inj 3.6mg 1's</t>
  </si>
  <si>
    <t>AstraZeneca UK Ltd.</t>
  </si>
  <si>
    <t>Tienam Via 500mg 1s</t>
  </si>
  <si>
    <t>Merck Sharp &amp; Dohme Corp.; đóng gói tại Merck Sharp &amp; Dohme (Australia) Pty. Ltd.</t>
  </si>
  <si>
    <t>Mỹ, đóng gói Úc</t>
  </si>
  <si>
    <t>Natrilix SR Tab 1.5mg 3x10's</t>
  </si>
  <si>
    <t xml:space="preserve">Les Laboratories Servier Industrie </t>
  </si>
  <si>
    <t>LANTUS Solostar 100IU/ml B/ 5 pens x 3ml</t>
  </si>
  <si>
    <t>Sanofi - Aventis Deutschland GmbH</t>
  </si>
  <si>
    <t>LANTUS 100UI/ml B/ 1 vial x 10ml</t>
  </si>
  <si>
    <t>Sanofi-Aventis Deutschland GmbH</t>
  </si>
  <si>
    <t>Omnipaque Inj Iod 300mg/ ml 10 x 100ml</t>
  </si>
  <si>
    <t>GE Healthcare Ireland - Ireland</t>
  </si>
  <si>
    <t>Ireland</t>
  </si>
  <si>
    <t>Omnipaque Inj Iod 300mg/ ml 10 x 50ml</t>
  </si>
  <si>
    <t>APROVEL 150mg B/ 2bls  x 14 Tabs</t>
  </si>
  <si>
    <t>Procoralan Tab 5mg 56's</t>
  </si>
  <si>
    <t>Xyzal Tab 5mg 10's</t>
  </si>
  <si>
    <t>UCB Farchim S.A- Thuỵ Sỹ (đóng gói xuất xưởng Aesica Pharmaceuticals S.R.L - Italy)</t>
  </si>
  <si>
    <t>Thụy Sĩ; đóng gói Ý</t>
  </si>
  <si>
    <t>Cravit Tab 500mg 5's</t>
  </si>
  <si>
    <t>Interthai Pharmaceutical Manufacturing Ltd.</t>
  </si>
  <si>
    <t>TAVANIC TAB 500mg B/ 5 Tabs</t>
  </si>
  <si>
    <t>Xylocaine Jelly Oin 2% 30g</t>
  </si>
  <si>
    <t>Recipharm Karlskoga AB</t>
  </si>
  <si>
    <t>Emla Cre 5g 5's</t>
  </si>
  <si>
    <t>Zestoretic Tab 20mg 28's</t>
  </si>
  <si>
    <t>30 tháng</t>
  </si>
  <si>
    <t>Glucovance 500mg/5mg Tab  30's</t>
  </si>
  <si>
    <t>Merck Sante s.a.s - Pháp</t>
  </si>
  <si>
    <t>Glucovance 500mg/2.5 mg Tab  30's</t>
  </si>
  <si>
    <t>Solu-Medrol Inj 125mg 25's</t>
  </si>
  <si>
    <t xml:space="preserve">Pharmacia &amp; Upjohn Company </t>
  </si>
  <si>
    <t>Mỹ</t>
  </si>
  <si>
    <t>Depo-Medrol Inj 40mg/ml 1ml</t>
  </si>
  <si>
    <t>Pfizer Manufacturing Belgium NV</t>
  </si>
  <si>
    <t>Bỉ</t>
  </si>
  <si>
    <t>Betaloc Zok Tab 25mg 14's</t>
  </si>
  <si>
    <t>DEPAKINE CHRONO 500mg B/ 1 Tube x 30 Tabs</t>
  </si>
  <si>
    <t>Nebilet Tab 5mg 14's</t>
  </si>
  <si>
    <t>Berlin Chemie AG - Đức</t>
  </si>
  <si>
    <t>Adalat Cap 10mg 30's</t>
  </si>
  <si>
    <t>Catalent Germany Eberbach GmbH; Cơ sở xuất xưởng: Bayer Pharma AG</t>
  </si>
  <si>
    <t>Nimotop Inj 10mg 50ml</t>
  </si>
  <si>
    <t>Bayer Pharma AG - Đóng gói thứ cấp bởi: KVP Pharma + Veterinär Produkte GmbH, Đức</t>
  </si>
  <si>
    <t>Sandostatin Inj 0.1mg/ml 1mlx5's</t>
  </si>
  <si>
    <t>Trileptal Tab 300mg 5x10's</t>
  </si>
  <si>
    <t>Anzatax Inj 100mg/ 16.7ml 1's</t>
  </si>
  <si>
    <t>Hospira Australia Pty Ltd</t>
  </si>
  <si>
    <t>Anzatax Inj 150mg/ 25ml 1's</t>
  </si>
  <si>
    <t>Coversyl Tab 5mg 30's</t>
  </si>
  <si>
    <t>Coversyl Tab 10mg 30's</t>
  </si>
  <si>
    <t>Crestor Tab 10mg 28's</t>
  </si>
  <si>
    <t>IPR Pharmaceuticals INC., đóng gói AstraZeneca UK Limited</t>
  </si>
  <si>
    <t>Ventolin Neb Sol 5mg/2.5ml 6x5's</t>
  </si>
  <si>
    <t>GlaxoSmithKline Australia Pty Ltd- Úc</t>
  </si>
  <si>
    <t>Ventolin Inh 100mcg 200Dose</t>
  </si>
  <si>
    <t>Glaxo Wellcome S.A- Tây Ban Nha (đóng gói tại GlaxoSmithKline Australia Pty., Ltd - Úc)</t>
  </si>
  <si>
    <t>18 tháng</t>
  </si>
  <si>
    <t>SmithKline Beecham - Phillipines</t>
  </si>
  <si>
    <t>Phillipines</t>
  </si>
  <si>
    <t>Seretide Evohaler DC 25/250mcg 120d</t>
  </si>
  <si>
    <t>Glaxo Wellcome SA -  Tây Ban Nha</t>
  </si>
  <si>
    <t>Tây Ban Nha</t>
  </si>
  <si>
    <t>Seretide Evohaler DC 25/125mcg 120d</t>
  </si>
  <si>
    <t>Seretide Evohaler DC 25/50mcg 120d</t>
  </si>
  <si>
    <t>Seretide Accuhaler Pwd 50 /250mcg 60's</t>
  </si>
  <si>
    <t>Glaxo Operations UK Ltd- Anh</t>
  </si>
  <si>
    <t>Onglyza tab 2.5mg 28's</t>
  </si>
  <si>
    <t>AstraZeneca Pharmaceuticals LP; đóng gói Bristol Myers Squibb S.r.l</t>
  </si>
  <si>
    <t>Mỹ đóng gói Ý</t>
  </si>
  <si>
    <t>Sevorane Sol 250ml 1's</t>
  </si>
  <si>
    <t>Aesica Queenborough Ltd (Abbott Laboratories)- Anh</t>
  </si>
  <si>
    <t>Viagra Tabs 50mg 4's</t>
  </si>
  <si>
    <t>Aldactone Tab 25mg 100's</t>
  </si>
  <si>
    <t>Olic (Thailand) Ltd</t>
  </si>
  <si>
    <t>Nolvadex Tab 10mg 30's</t>
  </si>
  <si>
    <t>Bricanyl Inj. 0.5mg/ ml 5's</t>
  </si>
  <si>
    <t>Cenexi</t>
  </si>
  <si>
    <t>Vastarel MR Tab 35mg 60's</t>
  </si>
  <si>
    <t>Exforge tab 5mg/ 80mg 2x14's</t>
  </si>
  <si>
    <t>Novartis Farmaceutica S.A</t>
  </si>
  <si>
    <t>Zometa 4mg/100ml Inj 100ml 1's</t>
  </si>
  <si>
    <t>DLTW2</t>
  </si>
  <si>
    <t>Dung dịch tiêm, Tiêm</t>
  </si>
  <si>
    <t>Ebewe Pharma Ges.m.b.H.Nfg.KG</t>
  </si>
  <si>
    <t>VTYTQN</t>
  </si>
  <si>
    <t>Hapharco</t>
  </si>
  <si>
    <t xml:space="preserve">Alteplase (Tissue plasminogen activator) </t>
  </si>
  <si>
    <t>50mg</t>
  </si>
  <si>
    <t>Bột và dung môi pha tiêm tĩnh mạch - Tiêm</t>
  </si>
  <si>
    <t>VN-11467-10  (có CV gia hạn hiệu lực SĐK)</t>
  </si>
  <si>
    <t>Boehringer Ingelheim Pharma GmbH &amp; Co. KG.</t>
  </si>
  <si>
    <t>Tractocile (Đóng gói: Ferring International Center S.A., Switzerland)</t>
  </si>
  <si>
    <t>Atosiban acetate</t>
  </si>
  <si>
    <t>7,5mg/ml atosiban</t>
  </si>
  <si>
    <t>Dung dịch đậm đặc để truyền tĩnh mạch - Tiêm truyền tĩnh mạch</t>
  </si>
  <si>
    <t>VN-11875-11 (Có CV gia hạn hiệu lực SĐK)</t>
  </si>
  <si>
    <t xml:space="preserve">Ferring GmbH </t>
  </si>
  <si>
    <t>100mg/ 4ml</t>
  </si>
  <si>
    <t>Dung dịch đậm đặc để pha dung dịch tiêm truyền - Tiêm truyền</t>
  </si>
  <si>
    <t>Roche Diagnostics GmbH</t>
  </si>
  <si>
    <t>400mg/ 16ml</t>
  </si>
  <si>
    <t>Azopt</t>
  </si>
  <si>
    <t>Brinzolamide 1%</t>
  </si>
  <si>
    <t>Hỗn dịch nhỏ mắt - Nhỏ mắt</t>
  </si>
  <si>
    <t>VN-9921-10 (có CV gia hạn hiệu lực SĐK)</t>
  </si>
  <si>
    <t>Alcon Laboratories, Inc.</t>
  </si>
  <si>
    <t xml:space="preserve">Bisolvon Kids </t>
  </si>
  <si>
    <t xml:space="preserve">Bromhexine Hydrochloride </t>
  </si>
  <si>
    <t>Sirô - dung dịch uống - Uống</t>
  </si>
  <si>
    <t>PT Boehringer Ingelheim Indonesia</t>
  </si>
  <si>
    <t>Indonesia</t>
  </si>
  <si>
    <t>Xeloda</t>
  </si>
  <si>
    <t>Capecitabin</t>
  </si>
  <si>
    <t>Viên nén bao phim - Uống</t>
  </si>
  <si>
    <t>Productos Roche S.A. de C.V.</t>
  </si>
  <si>
    <t>Mexico</t>
  </si>
  <si>
    <t>Viên</t>
  </si>
  <si>
    <t xml:space="preserve">Pletaal </t>
  </si>
  <si>
    <t>Viên nén - Uống</t>
  </si>
  <si>
    <t>VN-12338-11 (có CV gia hạn hiệu lực SĐK)</t>
  </si>
  <si>
    <t xml:space="preserve">Korea Otsuka Pharmaceutical. Co., Ltd. </t>
  </si>
  <si>
    <t>Hàn Quốc</t>
  </si>
  <si>
    <t>Stugeron</t>
  </si>
  <si>
    <t>Cinnarizine</t>
  </si>
  <si>
    <t>25mg</t>
  </si>
  <si>
    <t>viên nén - Uống</t>
  </si>
  <si>
    <t>OLIC (Thailand) Ltd.</t>
  </si>
  <si>
    <t xml:space="preserve">Pradaxa </t>
  </si>
  <si>
    <t>Dabigatran (dưới dạng Dabigatran etexilate mesilate 126,83mg)</t>
  </si>
  <si>
    <t>110mg</t>
  </si>
  <si>
    <t>Viên nang cứng - Uống</t>
  </si>
  <si>
    <t>VN-16443-13</t>
  </si>
  <si>
    <t>Locatop 0,1%</t>
  </si>
  <si>
    <t>Desonide</t>
  </si>
  <si>
    <t>0,1%</t>
  </si>
  <si>
    <t>Kem dùng ngoài - Bôi</t>
  </si>
  <si>
    <t>Pierre Fabre Medicament production</t>
  </si>
  <si>
    <t xml:space="preserve">Voltaren Emulgel </t>
  </si>
  <si>
    <t>Diclofenac diethylamine</t>
  </si>
  <si>
    <t>1,16g/ 100g gel</t>
  </si>
  <si>
    <t>Gel bôi ngoài da - Ngoài da</t>
  </si>
  <si>
    <t>Novartis Consumer Health SA</t>
  </si>
  <si>
    <t>Thụy Sỹ</t>
  </si>
  <si>
    <t>Duphaston</t>
  </si>
  <si>
    <t>Dydrogesterone</t>
  </si>
  <si>
    <t>10mg</t>
  </si>
  <si>
    <t>VN-12830-11 (Có Biên nhận hồ sơ đăng ký thuốc)</t>
  </si>
  <si>
    <t>Abbott Biologicals B.V</t>
  </si>
  <si>
    <t>Baraclude</t>
  </si>
  <si>
    <t>Entecavir</t>
  </si>
  <si>
    <t>0,5mg</t>
  </si>
  <si>
    <t>Bristol-Myers Squibb</t>
  </si>
  <si>
    <t>Eperison hydroclorid 50mg</t>
  </si>
  <si>
    <t>Viên nén bao đường - Uống</t>
  </si>
  <si>
    <t xml:space="preserve">VN-19072-15 </t>
  </si>
  <si>
    <t>Bushu Pharmaceuticals Ltd. Misato Factory</t>
  </si>
  <si>
    <t>Nhật</t>
  </si>
  <si>
    <t>Lipanthyl NT 145mg (đóng gói và xuất xưởng: Recipharm Fontaine - France)</t>
  </si>
  <si>
    <t>Fenofibrate</t>
  </si>
  <si>
    <t>VN-13224-11 (Có Biên nhận hồ sơ đăng ký thuốc)</t>
  </si>
  <si>
    <t>Fournier Laboratoires Ireland Limited</t>
  </si>
  <si>
    <t xml:space="preserve">Berodual </t>
  </si>
  <si>
    <t>Ipratropium bromide khan + Fenoterol hydrobromide</t>
  </si>
  <si>
    <t>250 mcg/ml + 500 mcg/ml</t>
  </si>
  <si>
    <t>Dung dịch khí dung - Xịt</t>
  </si>
  <si>
    <t>VN-16958-13</t>
  </si>
  <si>
    <t xml:space="preserve">Boehringer Ingelheim do Brasil Quimica e Farmaceutica Ltda </t>
  </si>
  <si>
    <t>Brazil</t>
  </si>
  <si>
    <t>Flumetholon 0,1</t>
  </si>
  <si>
    <t>Fluorometholon</t>
  </si>
  <si>
    <t>1mg/ml</t>
  </si>
  <si>
    <t xml:space="preserve">Santen Pharmaceutical Co., Ltd- Nhà máy Shiga </t>
  </si>
  <si>
    <t>Brufen</t>
  </si>
  <si>
    <t>Ibuprofen</t>
  </si>
  <si>
    <t>100mg/ 5ml</t>
  </si>
  <si>
    <t>Hỗn dịch uống - Uống</t>
  </si>
  <si>
    <t>VN-12140-11 (Có CV gia hạn hiệu lực SĐK)</t>
  </si>
  <si>
    <t>PT. Abbott Indonesia</t>
  </si>
  <si>
    <t>Tanatril 5mg</t>
  </si>
  <si>
    <t>Imidapril hydrochloride</t>
  </si>
  <si>
    <t>5mg</t>
  </si>
  <si>
    <t>VN-13231-11 (Có Biên nhận hồ sơ đăng ký thuốc)</t>
  </si>
  <si>
    <t>P.T. Tanabe Indonesia</t>
  </si>
  <si>
    <t xml:space="preserve">Combivent </t>
  </si>
  <si>
    <t>0,52mg + 3mg</t>
  </si>
  <si>
    <t>Dung dịch khí dung - Dạng hít</t>
  </si>
  <si>
    <t>VN-10786-10  (có CV gia hạn hiệu lực SĐK)</t>
  </si>
  <si>
    <t>Laboratoire Unither</t>
  </si>
  <si>
    <t xml:space="preserve">Nizoral cream </t>
  </si>
  <si>
    <t>Ketoconazol</t>
  </si>
  <si>
    <t>20mg/g</t>
  </si>
  <si>
    <t>cream - Bôi</t>
  </si>
  <si>
    <t>VN-13197-11 (có Biên nhận hồ sơ đăng ký thuốc)</t>
  </si>
  <si>
    <t>Cravit</t>
  </si>
  <si>
    <t>Levofloxacin hydrat</t>
  </si>
  <si>
    <t>25mg/5ml</t>
  </si>
  <si>
    <t>Dung dịch nhỏ mắt - Nhỏ mắt</t>
  </si>
  <si>
    <t xml:space="preserve">Santen Pharmaceutical Co., Ltd.- Nhà máy Noto </t>
  </si>
  <si>
    <t>Imodium</t>
  </si>
  <si>
    <t>Loperamide hydrochlorid</t>
  </si>
  <si>
    <t>2mg</t>
  </si>
  <si>
    <t>viên nang - Uống</t>
  </si>
  <si>
    <t>VN-13196-11 (có Biên nhận hồ sơ đăng ký thuốc)</t>
  </si>
  <si>
    <t xml:space="preserve">Mobic </t>
  </si>
  <si>
    <t xml:space="preserve">Meloxicam </t>
  </si>
  <si>
    <t>7,5mg</t>
  </si>
  <si>
    <t>VN-16141-13</t>
  </si>
  <si>
    <t>Boehringer Ingelheim Ellas A.E</t>
  </si>
  <si>
    <t>Hy Lạp</t>
  </si>
  <si>
    <t>Vigamox</t>
  </si>
  <si>
    <t>Moxifloxacin HCl 0,5%</t>
  </si>
  <si>
    <t>0,5% x 5ml</t>
  </si>
  <si>
    <t>Sanlein 0,1</t>
  </si>
  <si>
    <t>Natri hyaluronat</t>
  </si>
  <si>
    <t xml:space="preserve">VN - 17157 - 13  </t>
  </si>
  <si>
    <t xml:space="preserve">Santen Pharmaceutical Co. Ltd. </t>
  </si>
  <si>
    <t xml:space="preserve">Oflovid Ophthalmic Ointment </t>
  </si>
  <si>
    <t>Ofloxacin</t>
  </si>
  <si>
    <t>3mg/g</t>
  </si>
  <si>
    <t>Thuốc mỡ tra mắt - Tra mắt</t>
  </si>
  <si>
    <t>VN-18723-15</t>
  </si>
  <si>
    <t>Pataday</t>
  </si>
  <si>
    <t xml:space="preserve">Olopatadine Hydrochloride </t>
  </si>
  <si>
    <t>0,2% x 2,5ml</t>
  </si>
  <si>
    <t xml:space="preserve">Tamiflu </t>
  </si>
  <si>
    <t>Oseltamivir phosphate</t>
  </si>
  <si>
    <t>75mg</t>
  </si>
  <si>
    <t>Roche S.p.A</t>
  </si>
  <si>
    <t>Alegysal</t>
  </si>
  <si>
    <t>Pemirolast Kali</t>
  </si>
  <si>
    <t>VN -17584 - 13</t>
  </si>
  <si>
    <t xml:space="preserve">Kary Uni Ophthalmic Suspension </t>
  </si>
  <si>
    <t>Pirenoxine</t>
  </si>
  <si>
    <t>0,05mg/ml</t>
  </si>
  <si>
    <t>VN - 15629 - 12</t>
  </si>
  <si>
    <t>Alcaine</t>
  </si>
  <si>
    <t>Proparacaine Hydrochloride (Proxymetacaine hydrochloride), 0,5%</t>
  </si>
  <si>
    <t>0,5%</t>
  </si>
  <si>
    <t>Dung dịch vô khuẩn nhỏ mắt - Nhỏ mắt</t>
  </si>
  <si>
    <t>s.a. Alcon Couvreur NV</t>
  </si>
  <si>
    <t>Bỉ</t>
  </si>
  <si>
    <t>Harnal Ocas 0,4mg</t>
  </si>
  <si>
    <t>Tamsulosine HCl</t>
  </si>
  <si>
    <t>0,4mg</t>
  </si>
  <si>
    <t>Viên nén bao phim phóng thích chậm - Uống</t>
  </si>
  <si>
    <t>VN-9643-10 (Có CV gia hạn hiệu lực SĐK)</t>
  </si>
  <si>
    <t>Astellas Pharma Europe B.V.</t>
  </si>
  <si>
    <t xml:space="preserve">Twynsta </t>
  </si>
  <si>
    <t xml:space="preserve">Telmisartan + Amlodipine (dưới dạng Amlodipine besylate) </t>
  </si>
  <si>
    <t>40mg + 5mg</t>
  </si>
  <si>
    <t>M/s Cipla Ltd (đóng gói và xuất xưởng: Boehringer Ingelheim Pharma GmbH &amp; Co. KG., Đức)</t>
  </si>
  <si>
    <t>Ấn Độ</t>
  </si>
  <si>
    <t xml:space="preserve">Micardis Plus </t>
  </si>
  <si>
    <t xml:space="preserve">Telmisartan + Hydrochlorothiazide </t>
  </si>
  <si>
    <t>40mg + 12,5mg</t>
  </si>
  <si>
    <t xml:space="preserve">Herceptin </t>
  </si>
  <si>
    <t>Bột cô đặc để pha dung dịch tiêm truyền - Tiêm truyền</t>
  </si>
  <si>
    <t>Genentech Inc.</t>
  </si>
  <si>
    <t>Duotrav</t>
  </si>
  <si>
    <t>Travoprost 0,04mg/ml + Timolol (dưới dạng Timolol maleate) 5mg/ml</t>
  </si>
  <si>
    <t>40mcg/ ml + 5mg/ ml</t>
  </si>
  <si>
    <t>s.a Alcon Couvreur NV</t>
  </si>
  <si>
    <t>Vimedimex</t>
  </si>
  <si>
    <t>Myonal 50mg</t>
  </si>
  <si>
    <t>x</t>
  </si>
  <si>
    <t>VTYT QN</t>
  </si>
  <si>
    <t>ACC Sus. 200mg 50's</t>
  </si>
  <si>
    <t xml:space="preserve">Acetylcystein  </t>
  </si>
  <si>
    <t>VN-11089-10</t>
  </si>
  <si>
    <t xml:space="preserve">Lindopharm GmbH </t>
  </si>
  <si>
    <t xml:space="preserve"> Gói </t>
  </si>
  <si>
    <t>Aciclovir Jelfa</t>
  </si>
  <si>
    <t xml:space="preserve">Aciclovir </t>
  </si>
  <si>
    <t>250mg</t>
  </si>
  <si>
    <t>Hộp 5 lọ bột đông khô pha tiêm</t>
  </si>
  <si>
    <t>GPNK: 6021/QLD-KD</t>
  </si>
  <si>
    <t>Pharmaceutical Works "Polpharma" S.A</t>
  </si>
  <si>
    <t>Ba lan</t>
  </si>
  <si>
    <t>lọ</t>
  </si>
  <si>
    <t>Nephrosteril Inf 250ml 1's</t>
  </si>
  <si>
    <t xml:space="preserve">Acid amin cho bệnh nhân suy thận </t>
  </si>
  <si>
    <t xml:space="preserve"> 7%, 250 ml </t>
  </si>
  <si>
    <t>Tiêm truyền</t>
  </si>
  <si>
    <t>VN-17948-14</t>
  </si>
  <si>
    <t>Fresenius Kabi Austria GmbH</t>
  </si>
  <si>
    <t>Kedrialb</t>
  </si>
  <si>
    <t xml:space="preserve">Albumin   </t>
  </si>
  <si>
    <t xml:space="preserve"> 20% - 50ml </t>
  </si>
  <si>
    <t>QLSP -0642-13</t>
  </si>
  <si>
    <t>Kedrion</t>
  </si>
  <si>
    <t>DPTW2</t>
  </si>
  <si>
    <t>Medovent 30mg</t>
  </si>
  <si>
    <t xml:space="preserve">Ambroxol  </t>
  </si>
  <si>
    <t>Viên nén, Uống</t>
  </si>
  <si>
    <t>VN-17515-13</t>
  </si>
  <si>
    <t xml:space="preserve">Medochemie Ltd., </t>
  </si>
  <si>
    <t>Cyprus</t>
  </si>
  <si>
    <t>Gia Minh</t>
  </si>
  <si>
    <t>Selemycin 250mg/2ml</t>
  </si>
  <si>
    <t xml:space="preserve">Amikacin </t>
  </si>
  <si>
    <t xml:space="preserve">250mg </t>
  </si>
  <si>
    <t>VN-12572-11</t>
  </si>
  <si>
    <t>Medochemie Ltd., - Ampoule Injectable facility</t>
  </si>
  <si>
    <t>DIAPHYLLIN Venosum 4.8%</t>
  </si>
  <si>
    <t>Aminophylin</t>
  </si>
  <si>
    <t>240mg/5ml</t>
  </si>
  <si>
    <t xml:space="preserve"> Dung dịch tiêm, tiêm</t>
  </si>
  <si>
    <t xml:space="preserve"> VN-5363-10</t>
  </si>
  <si>
    <t>Gedeon Richter Plc.</t>
  </si>
  <si>
    <t>Bến Tre</t>
  </si>
  <si>
    <t>Amlaxopin 10mg</t>
  </si>
  <si>
    <t xml:space="preserve">Amlodipin </t>
  </si>
  <si>
    <t>Viên nén, Uống</t>
  </si>
  <si>
    <t>48 tháng</t>
  </si>
  <si>
    <t>VN-15592-12</t>
  </si>
  <si>
    <t>Actavis ehf</t>
  </si>
  <si>
    <t>Iceland</t>
  </si>
  <si>
    <t>Tân An</t>
  </si>
  <si>
    <t>Aldan Tablets 5mg</t>
  </si>
  <si>
    <t>VN-15793-12</t>
  </si>
  <si>
    <t>Polfarmex</t>
  </si>
  <si>
    <t>Poland</t>
  </si>
  <si>
    <t>Curam Tab 625mg 5x4's</t>
  </si>
  <si>
    <t xml:space="preserve">Amoxicilin  + Acid clavulanic  </t>
  </si>
  <si>
    <t xml:space="preserve"> 500mg+125mg </t>
  </si>
  <si>
    <t>VN-13859-11</t>
  </si>
  <si>
    <t>Sandoz GmbH</t>
  </si>
  <si>
    <t>Anastrozole Stada 1mg</t>
  </si>
  <si>
    <t>VN2-89-13</t>
  </si>
  <si>
    <t>Haupt Pharma Munster GmbH</t>
  </si>
  <si>
    <t>Nam Linh</t>
  </si>
  <si>
    <t>Torvalipin 10mg</t>
  </si>
  <si>
    <t>VN-16556-13</t>
  </si>
  <si>
    <t>Actavis eHF</t>
  </si>
  <si>
    <t>Thăng Long</t>
  </si>
  <si>
    <t>Gastropulgite Sac 30's</t>
  </si>
  <si>
    <t>Attapulgit mormoiron hoạt hóa + hỗn hợp magnesi carbonat-nhôm hydroxyd</t>
  </si>
  <si>
    <t xml:space="preserve"> 2,5g + 0,5g </t>
  </si>
  <si>
    <t>VN-17985-14</t>
  </si>
  <si>
    <t>Beaufour Ipsen Industrie</t>
  </si>
  <si>
    <t xml:space="preserve"> gói </t>
  </si>
  <si>
    <t>ENTEROGERMINA B/ 2bls x 10 Amps</t>
  </si>
  <si>
    <t>Bacillus claussii</t>
  </si>
  <si>
    <t>2BUI</t>
  </si>
  <si>
    <t>QLSP-0728-13</t>
  </si>
  <si>
    <t>Sanofi-Aventis S.p.A</t>
  </si>
  <si>
    <t>Betaserc 24mg</t>
  </si>
  <si>
    <t>Betahistine dihydrochloride</t>
  </si>
  <si>
    <t>24mg</t>
  </si>
  <si>
    <t>VN-12029-11 (Có CV gia hạn hiệu lực SĐK)</t>
  </si>
  <si>
    <t>Abbott Healthcare SAS</t>
  </si>
  <si>
    <t>Diprospan Inj 1ml 1's</t>
  </si>
  <si>
    <t xml:space="preserve">Betamethason dipropionat  + betamethason Na phosphat  </t>
  </si>
  <si>
    <t xml:space="preserve"> 6,43 mg/ ml + 2,63mg/ ml </t>
  </si>
  <si>
    <t>VN-15551-12</t>
  </si>
  <si>
    <t>Schering Plough Labo N.V.</t>
  </si>
  <si>
    <t>Lacromid 200 FC Tablets</t>
  </si>
  <si>
    <t>Bezafibrat</t>
  </si>
  <si>
    <t>1759/QLD-KD</t>
  </si>
  <si>
    <t>Remedica Ltd</t>
  </si>
  <si>
    <t>CH Síp</t>
  </si>
  <si>
    <t>Quốc Tê</t>
  </si>
  <si>
    <t>Bisoprolol
Fumarate 2,5mg</t>
  </si>
  <si>
    <t>VN-18126-14</t>
  </si>
  <si>
    <t>Niche Generics
Limited</t>
  </si>
  <si>
    <t>Bupivacaine for spinal anaesthesia Aguettant 5 mg/ml-4ml</t>
  </si>
  <si>
    <t xml:space="preserve">Bupivacain Heavy </t>
  </si>
  <si>
    <t xml:space="preserve"> 20mg/4ml </t>
  </si>
  <si>
    <t>Hộp 20 ống, Dung dịch tiêm</t>
  </si>
  <si>
    <t>VN-18612-15</t>
  </si>
  <si>
    <t>Sản xuất bởi Delpharma Tours, xuất xưởng bởi Aguettant</t>
  </si>
  <si>
    <t xml:space="preserve"> Pháp</t>
  </si>
  <si>
    <t>Calciumfolinat "Ebewe" 100mg/10ml 1's</t>
  </si>
  <si>
    <t xml:space="preserve">Calci folinat  </t>
  </si>
  <si>
    <t>VN-17423-13</t>
  </si>
  <si>
    <t>Daivobet Oint  15g</t>
  </si>
  <si>
    <t xml:space="preserve">Calcipotriol  + betamethason dipropionat  </t>
  </si>
  <si>
    <t xml:space="preserve"> 50mcg/g + 0,5mg/g 15g </t>
  </si>
  <si>
    <t>VN-11666-10</t>
  </si>
  <si>
    <t>LEO Laboratories Limited</t>
  </si>
  <si>
    <t>Daivonex Oint 30g</t>
  </si>
  <si>
    <t xml:space="preserve">Calcipotriol   </t>
  </si>
  <si>
    <t xml:space="preserve"> 50 mcg/1g 30g </t>
  </si>
  <si>
    <t>VN-14207-11</t>
  </si>
  <si>
    <t>Prospan Cough Syrup</t>
  </si>
  <si>
    <t xml:space="preserve">Cao lá thường xuân </t>
  </si>
  <si>
    <t xml:space="preserve"> 70ml </t>
  </si>
  <si>
    <t>Siro, Uống</t>
  </si>
  <si>
    <t>VN-17873-14</t>
  </si>
  <si>
    <t>Engelhard Arzneimittel GmbH &amp; Co.KG</t>
  </si>
  <si>
    <t>Sohaco</t>
  </si>
  <si>
    <t>Xalvobin 500mg  film-coated tablet</t>
  </si>
  <si>
    <t>Viên nén
 bao film; uống</t>
  </si>
  <si>
    <t>VN2-277-14</t>
  </si>
  <si>
    <t>Remedica</t>
  </si>
  <si>
    <t>UNI</t>
  </si>
  <si>
    <t>Duratocin</t>
  </si>
  <si>
    <t xml:space="preserve">Carbetocin </t>
  </si>
  <si>
    <t>100 mcg/ml</t>
  </si>
  <si>
    <t>Dung dịch tiêm tĩnh mạch - Tiêm</t>
  </si>
  <si>
    <t>7071/QLD-KD</t>
  </si>
  <si>
    <t>Ferring GmbH</t>
  </si>
  <si>
    <t>Tarcefandol</t>
  </si>
  <si>
    <t>Cefamandol</t>
  </si>
  <si>
    <t>1g</t>
  </si>
  <si>
    <t>VN-17603-13</t>
  </si>
  <si>
    <t>Tarchomin Pharmaceutical Works Polfa S.A</t>
  </si>
  <si>
    <t>Ba Lan</t>
  </si>
  <si>
    <t>Cefeme 1g</t>
  </si>
  <si>
    <t xml:space="preserve"> 1g </t>
  </si>
  <si>
    <t>Bột pha tiêm bắp, tiêm tĩnh mạch, Tiêm</t>
  </si>
  <si>
    <t>VN-19241-15</t>
  </si>
  <si>
    <t>Medochemie Ltd-Factory C</t>
  </si>
  <si>
    <t>Medocef 1g</t>
  </si>
  <si>
    <t>Cefoperazon</t>
  </si>
  <si>
    <t>Bột pha tiêm , Tiêm</t>
  </si>
  <si>
    <t>VN-15539-12</t>
  </si>
  <si>
    <t>Medochemie Ltd</t>
  </si>
  <si>
    <t>Kim Đô</t>
  </si>
  <si>
    <t>Pencefax 1g</t>
  </si>
  <si>
    <t xml:space="preserve">Cefotaxim  </t>
  </si>
  <si>
    <t>Hộp 1 lọ, Bột pha tiêm</t>
  </si>
  <si>
    <t>VN-18730-15</t>
  </si>
  <si>
    <t>Laboratorio Reig Jofre, S.A</t>
  </si>
  <si>
    <t xml:space="preserve"> Tây Ba Nha</t>
  </si>
  <si>
    <t>Cefoxitin Panpharma 1g</t>
  </si>
  <si>
    <t xml:space="preserve">Cefoxitin </t>
  </si>
  <si>
    <t>Bột pha tiêm, Tiêm</t>
  </si>
  <si>
    <t>3605/QLD-KD</t>
  </si>
  <si>
    <t>Panpharma</t>
  </si>
  <si>
    <t>France</t>
  </si>
  <si>
    <t>Sao Mai</t>
  </si>
  <si>
    <t>Ceftazidime Kabi 2g</t>
  </si>
  <si>
    <t xml:space="preserve">Ceftazidim </t>
  </si>
  <si>
    <t>2g</t>
  </si>
  <si>
    <t>Bột pha dung dịch tiêm, Tiêm</t>
  </si>
  <si>
    <t>VN-13543-11</t>
  </si>
  <si>
    <t>Labesfal-Laboratorios Almiro, SA</t>
  </si>
  <si>
    <t>Portugal</t>
  </si>
  <si>
    <t xml:space="preserve">Ceftazidime Kabi 1g  </t>
  </si>
  <si>
    <t xml:space="preserve">Ceftazidim  </t>
  </si>
  <si>
    <t>Bột pha dung dịch tiêm; Tiêm</t>
  </si>
  <si>
    <t>VN-13542-11</t>
  </si>
  <si>
    <t>Bồ Đào Nha</t>
  </si>
  <si>
    <t>Bạch Đằng</t>
  </si>
  <si>
    <t>Burometam 2g</t>
  </si>
  <si>
    <t xml:space="preserve">Ceftriaxon </t>
  </si>
  <si>
    <t>Hộp 25 lọ bột pha tiêm</t>
  </si>
  <si>
    <t>VN-19328-15</t>
  </si>
  <si>
    <t>Minh Thảo</t>
  </si>
  <si>
    <t>Tercef 1g</t>
  </si>
  <si>
    <t>VN-17628-14</t>
  </si>
  <si>
    <t>Balkanpharma Razgrad AD</t>
  </si>
  <si>
    <t>Bulgaria</t>
  </si>
  <si>
    <t>Medaxetine 500mg</t>
  </si>
  <si>
    <t xml:space="preserve">Viên nén bao phim, Uống </t>
  </si>
  <si>
    <t>VN-15976-12</t>
  </si>
  <si>
    <t>Nam Phương</t>
  </si>
  <si>
    <t>Cetrotide Inj 0.25mg 7's</t>
  </si>
  <si>
    <t>Cetrorelix</t>
  </si>
  <si>
    <t>0,25mg</t>
  </si>
  <si>
    <t>VN-16831-13</t>
  </si>
  <si>
    <t>Baxter Oncology GmbH. - Đức; NSX dung môi: Abbott Biologicals B.V - Hà Lan; CS xuất xưởng: AEterna Zentaris GmbH - Đức</t>
  </si>
  <si>
    <t>Proxacin 1%</t>
  </si>
  <si>
    <t>Ciprofloxacine</t>
  </si>
  <si>
    <t>200mg/20ml</t>
  </si>
  <si>
    <t>Hộp 10 chai 20ml dung dịch đậm đặc pha tiêm truyền</t>
  </si>
  <si>
    <t>VN-15653-12</t>
  </si>
  <si>
    <t xml:space="preserve">Warsaw Pharmaceutical Works Polfa S.A </t>
  </si>
  <si>
    <t>Cisplatin "Ebewe" Inj 50mg/100ml 1's</t>
  </si>
  <si>
    <t xml:space="preserve">Cisplatin  </t>
  </si>
  <si>
    <t>VN-17424-13</t>
  </si>
  <si>
    <t>Clidacin/ Vianex</t>
  </si>
  <si>
    <t>Clindamycin</t>
  </si>
  <si>
    <t>600mg</t>
  </si>
  <si>
    <t>VN-18860-15</t>
  </si>
  <si>
    <t>Vianex S.A -nhà máy A</t>
  </si>
  <si>
    <t>Greece</t>
  </si>
  <si>
    <t xml:space="preserve">Ống </t>
  </si>
  <si>
    <t>Cloxacillin 500 capsules</t>
  </si>
  <si>
    <t>Cloxacilin</t>
  </si>
  <si>
    <t>8745/QLD-KD</t>
  </si>
  <si>
    <t xml:space="preserve">Remedica Ltd </t>
  </si>
  <si>
    <t xml:space="preserve">Endoxan </t>
  </si>
  <si>
    <t>Cyclophosphamide</t>
  </si>
  <si>
    <t>Bột pha tiêm tĩnh mạch - Tiêm</t>
  </si>
  <si>
    <t>VN-16581-13</t>
  </si>
  <si>
    <t>Baxter Oncology GmbH</t>
  </si>
  <si>
    <t>VN-16582-13</t>
  </si>
  <si>
    <t>Minirin</t>
  </si>
  <si>
    <t>Desmopressin (dưới dạng Desmopressin acetat 0,1mg)</t>
  </si>
  <si>
    <t>0,1mg (0,089mg)</t>
  </si>
  <si>
    <t>VN-18893-15</t>
  </si>
  <si>
    <t>Ferring International Center S.A.</t>
  </si>
  <si>
    <t>Diazepam 10mg 2ml</t>
  </si>
  <si>
    <t xml:space="preserve">Diazepam  </t>
  </si>
  <si>
    <t>Hộp 10 ống, Dung dịch tiêm</t>
  </si>
  <si>
    <t>VN-15613-12</t>
  </si>
  <si>
    <t xml:space="preserve">Rotex </t>
  </si>
  <si>
    <t xml:space="preserve">Đức </t>
  </si>
  <si>
    <t>Seduxen 5mg</t>
  </si>
  <si>
    <t>Hộp 100 viên nén, Uống</t>
  </si>
  <si>
    <t>VN-19162-15</t>
  </si>
  <si>
    <t xml:space="preserve">Gedeon Richter </t>
  </si>
  <si>
    <t xml:space="preserve">Hungary   </t>
  </si>
  <si>
    <t>DIGOXIN-RICHTER</t>
  </si>
  <si>
    <t xml:space="preserve">Digoxin </t>
  </si>
  <si>
    <t xml:space="preserve"> Viên nén bao phim, Uống</t>
  </si>
  <si>
    <t>VN-19155-15</t>
  </si>
  <si>
    <t>Smecta (Orange-Vanilla) Sac 30's</t>
  </si>
  <si>
    <t xml:space="preserve">Diosmectit </t>
  </si>
  <si>
    <t xml:space="preserve"> 3g </t>
  </si>
  <si>
    <t>VN-19485-15</t>
  </si>
  <si>
    <t>Beaufour Ipsen industrie</t>
  </si>
  <si>
    <t>Daflon (L) Tab 500mg 60's</t>
  </si>
  <si>
    <t xml:space="preserve">Diosmin  + Hesperidin </t>
  </si>
  <si>
    <t xml:space="preserve"> 450mg +  50mg </t>
  </si>
  <si>
    <t xml:space="preserve">VN-15519-12 </t>
  </si>
  <si>
    <t xml:space="preserve">Ridulin Dobutamine 250mg/20ml </t>
  </si>
  <si>
    <t xml:space="preserve">Dobutamin  </t>
  </si>
  <si>
    <t xml:space="preserve"> 250mg/ 20ml </t>
  </si>
  <si>
    <t>VN-14348-11</t>
  </si>
  <si>
    <t>Docetaxel "Ebewe" 80mg/8ml 1's</t>
  </si>
  <si>
    <t xml:space="preserve">Docetaxel  </t>
  </si>
  <si>
    <t xml:space="preserve"> 80mg </t>
  </si>
  <si>
    <t>VN-17425-13</t>
  </si>
  <si>
    <t>Docetaxel "Ebewe" Inj 20mg/2ml 1's</t>
  </si>
  <si>
    <t xml:space="preserve"> 20mg </t>
  </si>
  <si>
    <t xml:space="preserve">Dopamin 200mg 5ml </t>
  </si>
  <si>
    <t xml:space="preserve">Dopamin  </t>
  </si>
  <si>
    <t>Hộp 100 ống, Dung dịch tiêm</t>
  </si>
  <si>
    <t>VN-15124-12</t>
  </si>
  <si>
    <t>Enap 5</t>
  </si>
  <si>
    <t xml:space="preserve">Enalapril  </t>
  </si>
  <si>
    <t>VN-18644-15</t>
  </si>
  <si>
    <t>KRKA, d.d., Novo mesto</t>
  </si>
  <si>
    <t>Slovenia</t>
  </si>
  <si>
    <t>Nam Đồng</t>
  </si>
  <si>
    <t>Ephedrine hydrochloride 30mg/ml</t>
  </si>
  <si>
    <t xml:space="preserve">Ephedrin  </t>
  </si>
  <si>
    <t xml:space="preserve"> 30mg IV </t>
  </si>
  <si>
    <t>VN-19221-15</t>
  </si>
  <si>
    <t xml:space="preserve">Aguettant </t>
  </si>
  <si>
    <t>Ery children 250 mg</t>
  </si>
  <si>
    <t xml:space="preserve">Erythromycin ethylsucinat  </t>
  </si>
  <si>
    <t xml:space="preserve"> 250mg </t>
  </si>
  <si>
    <t>Cốm pha hỗn dịch - Uống</t>
  </si>
  <si>
    <t>36
tháng</t>
  </si>
  <si>
    <t>VN-18965-15</t>
  </si>
  <si>
    <t>Sophartex</t>
  </si>
  <si>
    <t>Việt Hà</t>
  </si>
  <si>
    <t>Asgizole</t>
  </si>
  <si>
    <t xml:space="preserve">Esomeprazol  </t>
  </si>
  <si>
    <t xml:space="preserve"> 40mg</t>
  </si>
  <si>
    <t>Bột pha tiêm; Tiêm</t>
  </si>
  <si>
    <t>VN-18248-14</t>
  </si>
  <si>
    <t>Sofarimex - Industria Quimica E</t>
  </si>
  <si>
    <t>Progynova Tab 2mg 28's</t>
  </si>
  <si>
    <t xml:space="preserve">Estradiol valerate </t>
  </si>
  <si>
    <t>VN-12179-11</t>
  </si>
  <si>
    <t>Delpharm Lille SAS -  Đóng gói: Bayer Weimar GmbH und Co. KG</t>
  </si>
  <si>
    <t>Pháp, đóng gói Đức</t>
  </si>
  <si>
    <t>Cyclonamine 12.5%</t>
  </si>
  <si>
    <t>Etamsylate</t>
  </si>
  <si>
    <t xml:space="preserve"> 250 mg/2ml</t>
  </si>
  <si>
    <t>Hộp 5 ống dung dịch tiêm;Tiêm tĩnh mạch hoặc tiêm bắp</t>
  </si>
  <si>
    <t>VN-14311-11</t>
  </si>
  <si>
    <t>Balan</t>
  </si>
  <si>
    <t>Etomidate-Lipuro Inj 20mg/10ml Vial 10ml</t>
  </si>
  <si>
    <t>Etomidat</t>
  </si>
  <si>
    <t>VN-10697-10</t>
  </si>
  <si>
    <t xml:space="preserve"> ống </t>
  </si>
  <si>
    <t>Etoposid "Ebewe"  Inj 100mg/5ml 1's</t>
  </si>
  <si>
    <t xml:space="preserve">Etoposid  </t>
  </si>
  <si>
    <t>VN-16746-13</t>
  </si>
  <si>
    <t>QUAMATEL 20mg</t>
  </si>
  <si>
    <t>Famotidin</t>
  </si>
  <si>
    <t>20mg</t>
  </si>
  <si>
    <t xml:space="preserve"> Bột pha tiêm, tiêm</t>
  </si>
  <si>
    <t>VN-5368-10</t>
  </si>
  <si>
    <t>Fentanyl 0,1mg 2ml</t>
  </si>
  <si>
    <t xml:space="preserve">Fentanyl  </t>
  </si>
  <si>
    <t xml:space="preserve"> 0,1mg </t>
  </si>
  <si>
    <t>Hộp 50 ống, Dung dịch tiêm</t>
  </si>
  <si>
    <t>VN-16082-12</t>
  </si>
  <si>
    <t>Warsaw</t>
  </si>
  <si>
    <t xml:space="preserve">MYCOSYST             </t>
  </si>
  <si>
    <t>Fluconazol</t>
  </si>
  <si>
    <t xml:space="preserve">200mg/100ml  </t>
  </si>
  <si>
    <t xml:space="preserve"> Dung dịch tiêm truyền, tiêm</t>
  </si>
  <si>
    <t>VN-9213-09;
VN-19157-15</t>
  </si>
  <si>
    <t>Luvinsta 80mg</t>
  </si>
  <si>
    <t>Fluvastatin</t>
  </si>
  <si>
    <t>80mg</t>
  </si>
  <si>
    <t>VN-17212-13</t>
  </si>
  <si>
    <t>Actavis Ltd.</t>
  </si>
  <si>
    <t>Malta</t>
  </si>
  <si>
    <t>Multihance 10ml</t>
  </si>
  <si>
    <t xml:space="preserve">Gadobenic acid  </t>
  </si>
  <si>
    <t xml:space="preserve"> 354mg 10ml </t>
  </si>
  <si>
    <t>VN2-200-13</t>
  </si>
  <si>
    <t>Patheon Italia S.p.A</t>
  </si>
  <si>
    <t>Italy</t>
  </si>
  <si>
    <t>An Phát</t>
  </si>
  <si>
    <t>Nivalin</t>
  </si>
  <si>
    <t xml:space="preserve">Galantamin </t>
  </si>
  <si>
    <t>Dung dịch tiêm - Đường tiêm</t>
  </si>
  <si>
    <t>VN-17333-13</t>
  </si>
  <si>
    <t>Sopharma</t>
  </si>
  <si>
    <t>Đại Bắc</t>
  </si>
  <si>
    <t>Nivalin 5mg</t>
  </si>
  <si>
    <t>Galantamin</t>
  </si>
  <si>
    <t>Viên nén - Đường tiêm</t>
  </si>
  <si>
    <t>9682/QLD-KD</t>
  </si>
  <si>
    <t>viên</t>
  </si>
  <si>
    <t>Dung dịch tiêm - Đường uống</t>
  </si>
  <si>
    <t>VN-17334-13</t>
  </si>
  <si>
    <t>Gelofusine 20g/ 500ml 500ml 10's</t>
  </si>
  <si>
    <t xml:space="preserve">Gelatin Succinyl hóa </t>
  </si>
  <si>
    <t xml:space="preserve"> 4% 500ml </t>
  </si>
  <si>
    <t>VN-13504-11</t>
  </si>
  <si>
    <t>B.Braun Medical Industries Sdn. Bhd</t>
  </si>
  <si>
    <t>Malaysia</t>
  </si>
  <si>
    <t>Gemcitabin "Ebewe" Inj 1000mg/100ml 1's</t>
  </si>
  <si>
    <t xml:space="preserve">Gemcitabin hydroclorid  </t>
  </si>
  <si>
    <t>VN-14665-12</t>
  </si>
  <si>
    <t>Gemcitabin "Ebewe" Inj 200mg/20ml 1's</t>
  </si>
  <si>
    <t>Kyominotin</t>
  </si>
  <si>
    <t>Glycyrrhizin + Glycin + Cystein</t>
  </si>
  <si>
    <t>40mg + 400mg + 15,37mg</t>
  </si>
  <si>
    <t>18444/QLD-KD</t>
  </si>
  <si>
    <t>Harasawa Pharmaceutical Co., Ltd. Saitama Plant</t>
  </si>
  <si>
    <t>Nhật Bản</t>
  </si>
  <si>
    <t xml:space="preserve">Heparin 25000UI 5ml </t>
  </si>
  <si>
    <t xml:space="preserve">Heparin  </t>
  </si>
  <si>
    <t xml:space="preserve"> 25.000 UI </t>
  </si>
  <si>
    <t>Hộp 25 ống, Dung dịch tiêm</t>
  </si>
  <si>
    <t>VN-15617-12</t>
  </si>
  <si>
    <t>Pregnyl Inj 5000iu 1's</t>
  </si>
  <si>
    <t xml:space="preserve">Human chorionic gonadotropin </t>
  </si>
  <si>
    <t xml:space="preserve"> 5000UI </t>
  </si>
  <si>
    <t>QLSP-0645-13</t>
  </si>
  <si>
    <t>Pregnyl Inj 1500iu 3's</t>
  </si>
  <si>
    <t xml:space="preserve"> 1500UI </t>
  </si>
  <si>
    <t>QLSP-0644-13</t>
  </si>
  <si>
    <t>Hydrocortison-Lidocain-Richter 125mg/5ml</t>
  </si>
  <si>
    <t xml:space="preserve">Hydrocortison + Lidocain  </t>
  </si>
  <si>
    <t xml:space="preserve"> 125mg + 25mg </t>
  </si>
  <si>
    <t>Hộp 1 lọ, Hỗn dịch tiêm</t>
  </si>
  <si>
    <t>VN-17952-14</t>
  </si>
  <si>
    <t>Tetraspan 6% Sol. 500ml  10's</t>
  </si>
  <si>
    <t xml:space="preserve">Hydroxyethyl starch 130.000 dalton  </t>
  </si>
  <si>
    <t xml:space="preserve"> 6% 500ml </t>
  </si>
  <si>
    <t>VN-18497-14</t>
  </si>
  <si>
    <t>B.Braun Medical AG</t>
  </si>
  <si>
    <t>Ifosfamide 1000 Stada</t>
  </si>
  <si>
    <t xml:space="preserve">Ifosfamid  </t>
  </si>
  <si>
    <t>VN2-319-15</t>
  </si>
  <si>
    <t>Thymoorgan Pharmazie GmbH</t>
  </si>
  <si>
    <t>Flebogamma 5% DIF</t>
  </si>
  <si>
    <t xml:space="preserve">Human normal immunoglobulin </t>
  </si>
  <si>
    <t>5%; 50ml</t>
  </si>
  <si>
    <t>Dung dịch tiêm truyền 50mg/ml - Tiêm truyền</t>
  </si>
  <si>
    <t>QLSP-0602-12</t>
  </si>
  <si>
    <t>Instituto Grifols, S.A.</t>
  </si>
  <si>
    <t xml:space="preserve">Actrapid </t>
  </si>
  <si>
    <t>Insulin người, rADN</t>
  </si>
  <si>
    <t>100IU/ml</t>
  </si>
  <si>
    <t>QLSP-0598-12</t>
  </si>
  <si>
    <t xml:space="preserve">Novo Nordisk A/S </t>
  </si>
  <si>
    <t>Đan Mạch</t>
  </si>
  <si>
    <t xml:space="preserve">Insulatard </t>
  </si>
  <si>
    <t>Hỗn dịch tiêm, Tiêm</t>
  </si>
  <si>
    <t>QLSP-0600-12</t>
  </si>
  <si>
    <t>Polhumin Mix-2</t>
  </si>
  <si>
    <t>Insulin trộn 20/80</t>
  </si>
  <si>
    <t>300UI/ 3ml</t>
  </si>
  <si>
    <t>7532/QLD-KD</t>
  </si>
  <si>
    <t>Tarchomin Pharmaceutical Works "Polfa" S.A</t>
  </si>
  <si>
    <t>Hồng Dương</t>
  </si>
  <si>
    <t xml:space="preserve">Mixtard 30 </t>
  </si>
  <si>
    <t>100IU/ml x 10ml</t>
  </si>
  <si>
    <t>QLSP-0599-12</t>
  </si>
  <si>
    <t>Humalog Mix 75/25 Kwikpen
(3 kim kèm theo)</t>
  </si>
  <si>
    <t>Insulin lispro (trong đó 25% là insulin lispro solution và 75% là insulin lispro protamine suspension)</t>
  </si>
  <si>
    <t>100U/ml (tương đương 3,5mg)</t>
  </si>
  <si>
    <t>Hỗn dịch tiêm - Tiêm</t>
  </si>
  <si>
    <t>QLSP-H02-830-14</t>
  </si>
  <si>
    <t>Lắp ráp, đóng gói bút tiêm: Eli Lilly and Company; sản xuất ống thuốc: Lilly France; sản xuất kim kèm theo: Becton Dickinson</t>
  </si>
  <si>
    <t>Lắp ráp, đóng gói bút tiêm: Mỹ; sản xuất ống thuốc: Pháp; sản xuất kim kèm theo: Singapore</t>
  </si>
  <si>
    <t>Bút</t>
  </si>
  <si>
    <t>Humalog Mix 50/50 Kwikpen
(3 kim kèm theo)</t>
  </si>
  <si>
    <t>Insulin lispro (trong đó 50% là insulin lispro solution và 50% là insulin lispro protamine suspension)</t>
  </si>
  <si>
    <t>QLSP-H02-829-14</t>
  </si>
  <si>
    <t>Xenetix 300-50ml</t>
  </si>
  <si>
    <t xml:space="preserve">Iobitridol </t>
  </si>
  <si>
    <t xml:space="preserve"> 300 mg/ 50ml </t>
  </si>
  <si>
    <t>Hộp 25 lọ 50ml, Dung dịch tiêm</t>
  </si>
  <si>
    <t>VN-16786-13</t>
  </si>
  <si>
    <t>Guerbet</t>
  </si>
  <si>
    <t>Iopamiro 300-100ml</t>
  </si>
  <si>
    <t xml:space="preserve">Iopamidol </t>
  </si>
  <si>
    <t xml:space="preserve"> 300mg, 100ml</t>
  </si>
  <si>
    <t>VN-18197-14</t>
  </si>
  <si>
    <t>Iopamiro 370-50ml</t>
  </si>
  <si>
    <t>Iopamidol</t>
  </si>
  <si>
    <t xml:space="preserve"> 370mg, 50ml</t>
  </si>
  <si>
    <t>VN-18200-14</t>
  </si>
  <si>
    <t>Iopamiro 370-100ml</t>
  </si>
  <si>
    <t xml:space="preserve"> 370mg, 100ml</t>
  </si>
  <si>
    <t>VN-18198-14</t>
  </si>
  <si>
    <t>Iopamiro 300-50ml</t>
  </si>
  <si>
    <t xml:space="preserve"> 300mg, 50ml</t>
  </si>
  <si>
    <t>VN-18199-14</t>
  </si>
  <si>
    <t>DBL Irinotecan 100mg/5ml</t>
  </si>
  <si>
    <t xml:space="preserve">Irinotecan  </t>
  </si>
  <si>
    <t>VN-13612-11</t>
  </si>
  <si>
    <t>DBL Irinotecan 40mg/2ml</t>
  </si>
  <si>
    <t>VN-13613-11</t>
  </si>
  <si>
    <t>Venofer</t>
  </si>
  <si>
    <t>Iron Sucrose (Sắt Sucrose)</t>
  </si>
  <si>
    <t>20mg/ ml</t>
  </si>
  <si>
    <t>Dung dịch tiêm - Tiêm</t>
  </si>
  <si>
    <t>VN-14662-12</t>
  </si>
  <si>
    <t>Bipso GmbH</t>
  </si>
  <si>
    <t>Isiflura</t>
  </si>
  <si>
    <t xml:space="preserve">Isofluran  </t>
  </si>
  <si>
    <t>VN-18670-15</t>
  </si>
  <si>
    <t>Piramal Critical Care, Inc</t>
  </si>
  <si>
    <t>USA</t>
  </si>
  <si>
    <t>Oratane 10</t>
  </si>
  <si>
    <t xml:space="preserve">Isotretinoin  </t>
  </si>
  <si>
    <t>viên nang mềm, Uống</t>
  </si>
  <si>
    <t>VN-15206-12</t>
  </si>
  <si>
    <t>Swiss Caps AG</t>
  </si>
  <si>
    <t>Hoàng Đức</t>
  </si>
  <si>
    <t>Oratane 20</t>
  </si>
  <si>
    <t>VN-15205-12</t>
  </si>
  <si>
    <t>Kalium Chloratum</t>
  </si>
  <si>
    <t>Kali Clorid</t>
  </si>
  <si>
    <t>VN-14110-11</t>
  </si>
  <si>
    <t>Biomedica Spol. S.r.o</t>
  </si>
  <si>
    <t>CH Séc</t>
  </si>
  <si>
    <t>EVD</t>
  </si>
  <si>
    <t>Ketamin HCl 0,5g 10ml</t>
  </si>
  <si>
    <t xml:space="preserve">Ketamin  </t>
  </si>
  <si>
    <t>06/2015-P ngày 24/02/2015</t>
  </si>
  <si>
    <t>Laevolac</t>
  </si>
  <si>
    <t>Lactulose</t>
  </si>
  <si>
    <t>10g/15ml</t>
  </si>
  <si>
    <t>Dung dịch uống; Uống</t>
  </si>
  <si>
    <t>36 tháng</t>
  </si>
  <si>
    <t>VN-19613-16</t>
  </si>
  <si>
    <t>Austria</t>
  </si>
  <si>
    <t>Gói</t>
  </si>
  <si>
    <t>Hưng Thành</t>
  </si>
  <si>
    <t>Chirocaine 5mg/ml Ampoule 10x10ml</t>
  </si>
  <si>
    <t xml:space="preserve">Levobupivacain </t>
  </si>
  <si>
    <t>VN-12139-11</t>
  </si>
  <si>
    <t>Takeda Nycomed AS.- Nauy; Đóng gói và tiệt trùng:  Abbvie S.R.L, Ý</t>
  </si>
  <si>
    <t>Na Uy đóng gói Ý</t>
  </si>
  <si>
    <t xml:space="preserve"> Lọ  </t>
  </si>
  <si>
    <t>Madopar (Đóng gói bởi: F. Hoffmann La Roche Ltd., địa chỉ: CH-4303 Kaiseraugst, Switzerland)</t>
  </si>
  <si>
    <t>Levodopa + Benserazide</t>
  </si>
  <si>
    <t>200mg + 50mg</t>
  </si>
  <si>
    <t>VN-16259-13</t>
  </si>
  <si>
    <t>Levofloxacino G.E.S. 5mg/ml</t>
  </si>
  <si>
    <t xml:space="preserve"> 500mg 100ml </t>
  </si>
  <si>
    <t>VN-15777-12</t>
  </si>
  <si>
    <t>Biomendi, S.A</t>
  </si>
  <si>
    <t>Spain</t>
  </si>
  <si>
    <t>Túi</t>
  </si>
  <si>
    <t>Levothyrox Tab 50mcg 3x10's</t>
  </si>
  <si>
    <t>Levothyroxin</t>
  </si>
  <si>
    <t>0.05mg</t>
  </si>
  <si>
    <t>VN-17750-14</t>
  </si>
  <si>
    <t>Merck KGaA - Đức; đóng gói và xuất xưởng bởi Merck S.A de C.V - Mexico</t>
  </si>
  <si>
    <t>Đức, đóng gói &amp; xuất xưởng tại Mexico</t>
  </si>
  <si>
    <t>Berlthyrox 100</t>
  </si>
  <si>
    <t xml:space="preserve">Levothyroxin  </t>
  </si>
  <si>
    <t>Viên nén -Uống</t>
  </si>
  <si>
    <t>24
tháng</t>
  </si>
  <si>
    <t>VN-10763-10</t>
  </si>
  <si>
    <t>Berlin Chemie AG</t>
  </si>
  <si>
    <t>Lidocain 2%10ml</t>
  </si>
  <si>
    <t xml:space="preserve">Lidocain  </t>
  </si>
  <si>
    <t xml:space="preserve"> 2% /10ml IV </t>
  </si>
  <si>
    <t>VN-13700-11</t>
  </si>
  <si>
    <t>Egis</t>
  </si>
  <si>
    <t xml:space="preserve">LIDOCAIN </t>
  </si>
  <si>
    <t xml:space="preserve"> Khí dung, Dùng ngoài</t>
  </si>
  <si>
    <t>VN-9201-09</t>
  </si>
  <si>
    <t>Egis Pharmaceuticals Public Ltd., Co.</t>
  </si>
  <si>
    <t>Zestril Tab 5mg 28's</t>
  </si>
  <si>
    <t>Lisinopril</t>
  </si>
  <si>
    <t>VN-15213-12</t>
  </si>
  <si>
    <t>Hepa-Merz</t>
  </si>
  <si>
    <t>L-Ornithin-L-aspartat</t>
  </si>
  <si>
    <t>5g</t>
  </si>
  <si>
    <t>VN-17364-13</t>
  </si>
  <si>
    <t>Lorista H</t>
  </si>
  <si>
    <t xml:space="preserve">Losartan  + Hydroclorothiazid  </t>
  </si>
  <si>
    <t xml:space="preserve"> 50mg + 12,5mg </t>
  </si>
  <si>
    <t>VN-18276-14</t>
  </si>
  <si>
    <t>Orgametril Tab 5mg 30's</t>
  </si>
  <si>
    <t xml:space="preserve">Lynestrenol 5mg </t>
  </si>
  <si>
    <t>VN-15548-12</t>
  </si>
  <si>
    <t>Forlax Pwd 10g 20's</t>
  </si>
  <si>
    <t xml:space="preserve">Macrogol 4000  </t>
  </si>
  <si>
    <t xml:space="preserve"> 10g </t>
  </si>
  <si>
    <t>VN-16801-13</t>
  </si>
  <si>
    <t>Fortrans Sac</t>
  </si>
  <si>
    <t>Macrogol 4000 + NaSO4 + NaHCO3 +  NaCl + KCl</t>
  </si>
  <si>
    <t xml:space="preserve"> 64g + 5,7g + 1,68g + 1,46g + 0,75g </t>
  </si>
  <si>
    <t>VN-19677-16</t>
  </si>
  <si>
    <t xml:space="preserve">PANANGIN </t>
  </si>
  <si>
    <t xml:space="preserve">Magnesi aspartat + 
Kali aspartat </t>
  </si>
  <si>
    <t>140mg +
158mg</t>
  </si>
  <si>
    <t>Viên nén bao phim, Uống</t>
  </si>
  <si>
    <t>VN-5367-10</t>
  </si>
  <si>
    <t>Methycobal</t>
  </si>
  <si>
    <t>Mecobalamin 500mcg/ml</t>
  </si>
  <si>
    <t>500 mcg/ ml</t>
  </si>
  <si>
    <t>VN-12420-11 (có biên nhận gia hạn)</t>
  </si>
  <si>
    <t>Eisai Co., Ltd</t>
  </si>
  <si>
    <t>Mecobalamin 500mcg</t>
  </si>
  <si>
    <t>500mcg</t>
  </si>
  <si>
    <t>VN-12421-11 (có biên nhận gia hạn)</t>
  </si>
  <si>
    <t>Tiepanem 1g</t>
  </si>
  <si>
    <t>Meropenem trihydrat</t>
  </si>
  <si>
    <t>Hộp 10 lọ, bột pha dung dịch tiêm truyền tĩnh mạch</t>
  </si>
  <si>
    <t>VN-18440-14</t>
  </si>
  <si>
    <t>Facta Farmaceutici S.p.A</t>
  </si>
  <si>
    <t>Phương Linh</t>
  </si>
  <si>
    <t>Pentasa</t>
  </si>
  <si>
    <t xml:space="preserve">Mesalazine </t>
  </si>
  <si>
    <t>Viên nén phóng thích chậm - Uống</t>
  </si>
  <si>
    <t>VN-9659-10 (Có CV gia hạn hiệu lực SĐK)</t>
  </si>
  <si>
    <t>Ferring International Center SA</t>
  </si>
  <si>
    <t>Pentasa 1g</t>
  </si>
  <si>
    <t>Mesalazine</t>
  </si>
  <si>
    <t>1g/100ml</t>
  </si>
  <si>
    <t>Hỗn dịch thụt trực tràng - Bơm hậu môn</t>
  </si>
  <si>
    <t>VN-10246-10 (Có CV gia hạn hiệu lực SĐK)</t>
  </si>
  <si>
    <t>Ferring - Léciva, a.s.</t>
  </si>
  <si>
    <t>Czech Republic</t>
  </si>
  <si>
    <t xml:space="preserve">Uromitexan </t>
  </si>
  <si>
    <t>Mesna</t>
  </si>
  <si>
    <t>400mg/ 4ml</t>
  </si>
  <si>
    <t>Dung dịch thuốc tiêm - Tiêm</t>
  </si>
  <si>
    <t>VN-10698-10 (có CV gia hạn hiệu lực SĐK)</t>
  </si>
  <si>
    <t xml:space="preserve">Diaberim 500mg </t>
  </si>
  <si>
    <t xml:space="preserve">Metformin </t>
  </si>
  <si>
    <t>Hộp 100 viên nén bao phim, Uống</t>
  </si>
  <si>
    <t>VN-9821-10</t>
  </si>
  <si>
    <t>Síp</t>
  </si>
  <si>
    <t>Glucophage XR Tab 750mg 30's</t>
  </si>
  <si>
    <t xml:space="preserve">750mg </t>
  </si>
  <si>
    <t>Viên giải phóng có kiểm soát -Uống</t>
  </si>
  <si>
    <t>VN-15546-12</t>
  </si>
  <si>
    <t>Methotrexate 2,5mg</t>
  </si>
  <si>
    <t xml:space="preserve">Methotrexat  </t>
  </si>
  <si>
    <t xml:space="preserve"> 2,5mg </t>
  </si>
  <si>
    <t>10725/QLD-KD ngày 17/06/2015</t>
  </si>
  <si>
    <t>Methyl Ergometrin 0,2mg 1ml</t>
  </si>
  <si>
    <t xml:space="preserve">Methyl ergometrin  </t>
  </si>
  <si>
    <t xml:space="preserve"> 0,2mg/1ml </t>
  </si>
  <si>
    <t>VN-5607-10</t>
  </si>
  <si>
    <t>Rotex</t>
  </si>
  <si>
    <t>Solu-Medrol Inj 40mg 1's</t>
  </si>
  <si>
    <t>VN-11234-10</t>
  </si>
  <si>
    <t>Medrol Tab 4mg 30's</t>
  </si>
  <si>
    <t>VN-13805-11</t>
  </si>
  <si>
    <t>Pfizer Italia S.r.l</t>
  </si>
  <si>
    <t>Primperan 10mg</t>
  </si>
  <si>
    <t>Metoclopramid</t>
  </si>
  <si>
    <t>Viên , Uống</t>
  </si>
  <si>
    <t>VN-18878-15</t>
  </si>
  <si>
    <t>Egilok</t>
  </si>
  <si>
    <t>Viên nén; uống</t>
  </si>
  <si>
    <t>VN-15892-12</t>
  </si>
  <si>
    <t>Trichopol</t>
  </si>
  <si>
    <t>Metronidazol</t>
  </si>
  <si>
    <t>500mg/100ml</t>
  </si>
  <si>
    <t>Hộp 1 túi Dung dịch truyền 100ml</t>
  </si>
  <si>
    <t>VN-18045-14</t>
  </si>
  <si>
    <t>Pharmaceutical Works Polpharma S.A</t>
  </si>
  <si>
    <t>Phú Thái</t>
  </si>
  <si>
    <t xml:space="preserve">Midanium INJ 5mg/ml </t>
  </si>
  <si>
    <t xml:space="preserve">Midazolam  </t>
  </si>
  <si>
    <t xml:space="preserve"> 5mg/1ml </t>
  </si>
  <si>
    <t>VN-13844-11</t>
  </si>
  <si>
    <t>Milrinone</t>
  </si>
  <si>
    <t>1mg/ml  10ml</t>
  </si>
  <si>
    <t>Dung dịch đậm đặc để pha tiêm truyền; Tiêm</t>
  </si>
  <si>
    <t>18495/QLD-KD ngày 29/09/2015</t>
  </si>
  <si>
    <t>Praxilene Tab 200mg 20's</t>
  </si>
  <si>
    <t xml:space="preserve">Naftidrofuryl hydrogen oxalat </t>
  </si>
  <si>
    <t>VN-15544-12</t>
  </si>
  <si>
    <t>Famar Lyon - Pháp</t>
  </si>
  <si>
    <t>Naloxonum Hydrochloricum WZF</t>
  </si>
  <si>
    <t xml:space="preserve">Naloxon  </t>
  </si>
  <si>
    <t xml:space="preserve"> 0,4mg </t>
  </si>
  <si>
    <t xml:space="preserve">18432/QLD-KD ngày 29/09/2015 </t>
  </si>
  <si>
    <t>Sodium Bicarbonate 4.2%  250 ml 10's</t>
  </si>
  <si>
    <t xml:space="preserve">Natri bicarbonat  </t>
  </si>
  <si>
    <t xml:space="preserve"> 4,2% 250ml </t>
  </si>
  <si>
    <t>VN-18586-15</t>
  </si>
  <si>
    <t>B. Braun Melsungen AG</t>
  </si>
  <si>
    <t>Lainema 14/3g/100ml</t>
  </si>
  <si>
    <t>Natri dihydrophosphat monohydrat + Dinatri hydrophosphat dodecahydrat (tương đương 13,9g Monosodium Phosphat)</t>
  </si>
  <si>
    <t>13,9g 100ml</t>
  </si>
  <si>
    <t>Dung dịch thụt trực tràng</t>
  </si>
  <si>
    <t>VN-15779-12</t>
  </si>
  <si>
    <t>Lainco, S.A</t>
  </si>
  <si>
    <t>Dicortineff</t>
  </si>
  <si>
    <t>Neomycin sulfat + gramicidin + 9-alpha fluohydrocortison acetat</t>
  </si>
  <si>
    <t xml:space="preserve">12500UI + 125UI+ 5mg </t>
  </si>
  <si>
    <t>Nhỏ mắt</t>
  </si>
  <si>
    <t>VN-13349-11</t>
  </si>
  <si>
    <t>Neostigmine 0,5mg 1ml</t>
  </si>
  <si>
    <t xml:space="preserve">Neostigmin metylsulfat </t>
  </si>
  <si>
    <t xml:space="preserve"> 0,5mg/1ml </t>
  </si>
  <si>
    <t>VN -15618-12</t>
  </si>
  <si>
    <t>Nevanac</t>
  </si>
  <si>
    <t>Nepafenac, 1mg/ml</t>
  </si>
  <si>
    <t xml:space="preserve"> 0,1% 5ml </t>
  </si>
  <si>
    <t>VN-17217-13</t>
  </si>
  <si>
    <t xml:space="preserve">Clinoleic 20% </t>
  </si>
  <si>
    <t>Hỗn hợp dầu oliu tinh khiết và dầu đậu nành tinh khiết</t>
  </si>
  <si>
    <t>80% + 20%</t>
  </si>
  <si>
    <t>Nhũ dịch lipid truyền tĩnh mạch - Tiêm truyền</t>
  </si>
  <si>
    <t>VN-18164-14</t>
  </si>
  <si>
    <t>Baxter S.A</t>
  </si>
  <si>
    <t xml:space="preserve">Nicardipine Aguettant 10mg/10ml </t>
  </si>
  <si>
    <t xml:space="preserve">Nicardipine hydrochloride </t>
  </si>
  <si>
    <t>10mg/10ml</t>
  </si>
  <si>
    <t>VN-5465-10 (có CV gia han hiệu lực SĐK)</t>
  </si>
  <si>
    <t>Laboratoire Aguettant</t>
  </si>
  <si>
    <t>Levonor 1mg/ml</t>
  </si>
  <si>
    <t xml:space="preserve">Noradrenalin </t>
  </si>
  <si>
    <t>14417/QLD-KD ngày 04/08/2015</t>
  </si>
  <si>
    <t xml:space="preserve">Noradrenaline Base Aguettant 1mg/ml </t>
  </si>
  <si>
    <t>Noradrenaline tartrate 8mg + Noradrenaline base 4mg</t>
  </si>
  <si>
    <t>Dung dịch tiêm truyền sau khi pha loãng - Tiêm</t>
  </si>
  <si>
    <t>VN-9266-09 (có CV gia han hiệu lực SĐK)</t>
  </si>
  <si>
    <t>Octreotide</t>
  </si>
  <si>
    <t>Octreotid</t>
  </si>
  <si>
    <t>0,1mg/1ml</t>
  </si>
  <si>
    <t>Dung dịch đậm đặc để pha dịch tiêm truyền; Tiêm</t>
  </si>
  <si>
    <t>VN-19094-15</t>
  </si>
  <si>
    <t>Bioindustria L.I.M</t>
  </si>
  <si>
    <t>Oxaliplatin "Ebewe" inj  100mg 1's</t>
  </si>
  <si>
    <t xml:space="preserve">Oxaliplatin  </t>
  </si>
  <si>
    <t xml:space="preserve"> 100mg/20ml </t>
  </si>
  <si>
    <t>VN-19465-15</t>
  </si>
  <si>
    <t>Oncotec Pharma Produktion GmbH; CS đóng gói thứ cấp và xuất xưởng: Ebewe Pharma Ges.m.b.H.Nfg.KG</t>
  </si>
  <si>
    <t>Oxaliplatin "Ebewe" Inj 50mg 1's</t>
  </si>
  <si>
    <t>VN-19466-15</t>
  </si>
  <si>
    <t xml:space="preserve">OXYTOCIN </t>
  </si>
  <si>
    <t xml:space="preserve">Oxytocin </t>
  </si>
  <si>
    <t>5UI/1ml</t>
  </si>
  <si>
    <t>VN-5366-10</t>
  </si>
  <si>
    <t>Paclitaxel "Ebewe" Inj 100mg/16.7ml 1's</t>
  </si>
  <si>
    <t xml:space="preserve"> 100mg</t>
  </si>
  <si>
    <t>VN-12433-11</t>
  </si>
  <si>
    <t>Paclitaxel "Ebewe" Inj 30mg/5ml 1's</t>
  </si>
  <si>
    <t xml:space="preserve">30mg/5ml </t>
  </si>
  <si>
    <t>Pamisol 30mg/10ml</t>
  </si>
  <si>
    <t xml:space="preserve">Pamidronat  </t>
  </si>
  <si>
    <t>VN-13614-11</t>
  </si>
  <si>
    <t>Pamidia 90mg/6ml</t>
  </si>
  <si>
    <t>Pamidronat</t>
  </si>
  <si>
    <t>90mg/6ml</t>
  </si>
  <si>
    <t xml:space="preserve">Hộp 1 ống 6ml, dung dịch truyền tĩnh mạch </t>
  </si>
  <si>
    <t>VN-16459-13</t>
  </si>
  <si>
    <t xml:space="preserve">Holopack Verpackungstecknik GmbH </t>
  </si>
  <si>
    <t>Germany</t>
  </si>
  <si>
    <t>Pentasec 40mg</t>
  </si>
  <si>
    <t xml:space="preserve">Pantoprazol  </t>
  </si>
  <si>
    <t>VN-19350-15</t>
  </si>
  <si>
    <t>Laboratorio Reig Jofre</t>
  </si>
  <si>
    <t>Efferalgan</t>
  </si>
  <si>
    <t>Paracetamol 80mg</t>
  </si>
  <si>
    <t>Viên đạn - Đặt hậu môn</t>
  </si>
  <si>
    <t>VN-12418-11 (có CV gia hạn hiệu lực SĐK)</t>
  </si>
  <si>
    <t xml:space="preserve">Bristol-Myers Squibb </t>
  </si>
  <si>
    <t>Bột sủi bọt để pha dung dịch uống - Uống</t>
  </si>
  <si>
    <t>VN-19070-15</t>
  </si>
  <si>
    <t>Paracetamol 150mg</t>
  </si>
  <si>
    <t>VN-12419-11 (có CV gia hạn hiệu lực SĐK)</t>
  </si>
  <si>
    <t>Paracetamol 300mg</t>
  </si>
  <si>
    <t>300mg</t>
  </si>
  <si>
    <t>VN-14066-11</t>
  </si>
  <si>
    <t>Paracetamol G.E.S 10mg/ml</t>
  </si>
  <si>
    <t xml:space="preserve">Paracetamol  </t>
  </si>
  <si>
    <t xml:space="preserve"> 1g/100ml </t>
  </si>
  <si>
    <t>VN-15780-12</t>
  </si>
  <si>
    <t>S.C.Infomed Fluids S.R.L</t>
  </si>
  <si>
    <t>Rumani</t>
  </si>
  <si>
    <t>Pentofyllin</t>
  </si>
  <si>
    <t>Pentoxifylline</t>
  </si>
  <si>
    <t>21567/QLD-KD</t>
  </si>
  <si>
    <t>Coveram 5-5 Tab 5mg/5mg 30's</t>
  </si>
  <si>
    <t xml:space="preserve">Perindopril Arginin + Amlodipin besylat  </t>
  </si>
  <si>
    <t xml:space="preserve"> 5mg + 5mg </t>
  </si>
  <si>
    <t>VN-18635-15</t>
  </si>
  <si>
    <t>Servier (Ireland) Industries Ltd.</t>
  </si>
  <si>
    <t>Ailen</t>
  </si>
  <si>
    <t>Coversyl plus 5/1.25 mg tab Arginine 30's</t>
  </si>
  <si>
    <t xml:space="preserve">Perindopril Arginin + Indapamid  </t>
  </si>
  <si>
    <t xml:space="preserve"> 5 mg + 1.25mg </t>
  </si>
  <si>
    <t>VN-18353-14</t>
  </si>
  <si>
    <t>Dolcontral 100mg 2ml</t>
  </si>
  <si>
    <t xml:space="preserve">Pethidin  </t>
  </si>
  <si>
    <t xml:space="preserve"> 100mg/2ml </t>
  </si>
  <si>
    <t>VN-11274-10 Gia hạn số 2106/QLD-ĐK ngày 16/02/2016</t>
  </si>
  <si>
    <t xml:space="preserve"> Ba Lan</t>
  </si>
  <si>
    <t xml:space="preserve">ARDUAN </t>
  </si>
  <si>
    <t xml:space="preserve">Pipecuronium bromid </t>
  </si>
  <si>
    <t xml:space="preserve"> 4mg/2ml</t>
  </si>
  <si>
    <t xml:space="preserve">Bột pha tiêm, tiêm </t>
  </si>
  <si>
    <t>VN-5361-10</t>
  </si>
  <si>
    <t>Pipetazob</t>
  </si>
  <si>
    <t>Piperacillin + Tazobactam</t>
  </si>
  <si>
    <t>2g + 0,25g</t>
  </si>
  <si>
    <t>Hộp 10 lọ, bột pha tiêm</t>
  </si>
  <si>
    <t>VN-14346-11</t>
  </si>
  <si>
    <t xml:space="preserve"> Panpharma </t>
  </si>
  <si>
    <t>Phezam</t>
  </si>
  <si>
    <t xml:space="preserve">Piracetam  + Cinnarizin  </t>
  </si>
  <si>
    <t xml:space="preserve"> 400mg + 25mg </t>
  </si>
  <si>
    <t>viên nang cứng, uống</t>
  </si>
  <si>
    <t>VN-15701-12</t>
  </si>
  <si>
    <t>Balkanpharma - Dupnitsa AD</t>
  </si>
  <si>
    <t>Kim Phúc</t>
  </si>
  <si>
    <t>Pipolphen</t>
  </si>
  <si>
    <t xml:space="preserve">Promethazin  </t>
  </si>
  <si>
    <t xml:space="preserve"> 50mg/2ml </t>
  </si>
  <si>
    <t>VN-19640-16</t>
  </si>
  <si>
    <t>Propofol-Lipuro 1% (10mg/ ml)20ml 5's</t>
  </si>
  <si>
    <t xml:space="preserve">Propofol </t>
  </si>
  <si>
    <t xml:space="preserve"> 1%, 20ml </t>
  </si>
  <si>
    <t>VN-5720-10</t>
  </si>
  <si>
    <t xml:space="preserve">Systane Ultra </t>
  </si>
  <si>
    <t>Polyethylene Glycol 400 + Propylene Glycol 0,4%/ 0,3%</t>
  </si>
  <si>
    <t>0,4% / 0,3%</t>
  </si>
  <si>
    <t>Dung dịch thuốc nhỏ mắt - Nhỏ mắt</t>
  </si>
  <si>
    <t>VN-4956-10 (có CV gia hạn hiệu lực SĐK)</t>
  </si>
  <si>
    <t>Copegus</t>
  </si>
  <si>
    <t>Ribavirin</t>
  </si>
  <si>
    <t>VN-19153-15</t>
  </si>
  <si>
    <t>Patheon Inc.</t>
  </si>
  <si>
    <t>Canada</t>
  </si>
  <si>
    <t>Rocuronium Kabi 10mg/ml Inj 10x5ml</t>
  </si>
  <si>
    <t>Rocuronium Bromid</t>
  </si>
  <si>
    <t xml:space="preserve"> 50mg/ 5ml  </t>
  </si>
  <si>
    <t>VN-18303-14</t>
  </si>
  <si>
    <t>Roswera</t>
  </si>
  <si>
    <t>VN-18750-15</t>
  </si>
  <si>
    <t>NORMAGUT</t>
  </si>
  <si>
    <t>Saccharomyces boulardii</t>
  </si>
  <si>
    <t>Viên nang cứng-Uống</t>
  </si>
  <si>
    <t>QLSP-823-14</t>
  </si>
  <si>
    <t>Ardeypharm GmbH</t>
  </si>
  <si>
    <t>Buto-Asma</t>
  </si>
  <si>
    <t xml:space="preserve">Salbutamol sulfat </t>
  </si>
  <si>
    <t xml:space="preserve"> 100 mcg/lần xịt x 200 lần </t>
  </si>
  <si>
    <t>Bình xịt chứa 200 liều (10ml) + đầu xịt định liều, thuốc xịt</t>
  </si>
  <si>
    <t>VN-16442-13</t>
  </si>
  <si>
    <t>Laboratorio Aldo Union, S.A</t>
  </si>
  <si>
    <t>Ferlatum</t>
  </si>
  <si>
    <t>Sắt protein succinylat</t>
  </si>
  <si>
    <t>800mg</t>
  </si>
  <si>
    <t>Dung dịch uống - Uống</t>
  </si>
  <si>
    <t>VN-14241-11</t>
  </si>
  <si>
    <t>Italfarmaco, S.A. (đóng gói tại: CIT s.r.l.)</t>
  </si>
  <si>
    <t>Tây Ban Nha (đóng gói tại Ý)</t>
  </si>
  <si>
    <t>Seaoflura 250</t>
  </si>
  <si>
    <t>VN-17775-14</t>
  </si>
  <si>
    <t>Espumisan Cap 40mg 2x25's</t>
  </si>
  <si>
    <t xml:space="preserve">Simethicon </t>
  </si>
  <si>
    <t>VN-14925-12</t>
  </si>
  <si>
    <t>Espumisan L 40mg 30ml 1s</t>
  </si>
  <si>
    <t xml:space="preserve">Simethicon  </t>
  </si>
  <si>
    <t xml:space="preserve"> 40mg/1mlx30ml </t>
  </si>
  <si>
    <t>VN-15231-12</t>
  </si>
  <si>
    <t>Zosivas 10mg</t>
  </si>
  <si>
    <t xml:space="preserve">Simvastatin  </t>
  </si>
  <si>
    <t>VN-17402-13</t>
  </si>
  <si>
    <t>VEROSPIRON 25mg</t>
  </si>
  <si>
    <t xml:space="preserve">Spironolacton </t>
  </si>
  <si>
    <t xml:space="preserve"> Viên nén, Uống</t>
  </si>
  <si>
    <t>VN-16485-13</t>
  </si>
  <si>
    <t>Surmenalit 200mg</t>
  </si>
  <si>
    <t>Sulbutiamin</t>
  </si>
  <si>
    <t>21514/QLD-KD, 11/12/2014; 8689/QLD-KD, 30/05/2016</t>
  </si>
  <si>
    <t>Faes Farma, S.A</t>
  </si>
  <si>
    <t>Sumamigren 50</t>
  </si>
  <si>
    <t>Sumatriptan</t>
  </si>
  <si>
    <t>Hộp 1 vỉ x 2 viên nén bao phim, uống</t>
  </si>
  <si>
    <t>VN-14313-11</t>
  </si>
  <si>
    <t>Actelsar 40mg</t>
  </si>
  <si>
    <t>Telmisartan</t>
  </si>
  <si>
    <t>40mg</t>
  </si>
  <si>
    <t>viên nén, uống</t>
  </si>
  <si>
    <t>VN-16554-13</t>
  </si>
  <si>
    <t>Actelsar 80mg</t>
  </si>
  <si>
    <t xml:space="preserve"> viên nén, uống</t>
  </si>
  <si>
    <t>VN-16555-13</t>
  </si>
  <si>
    <t>Temozolomid Ribosepharm 100mg</t>
  </si>
  <si>
    <t>Temozolomid</t>
  </si>
  <si>
    <t>20091/QLD-KD</t>
  </si>
  <si>
    <t>Haupt Pharma Amareg GmbH</t>
  </si>
  <si>
    <t>Glypressin</t>
  </si>
  <si>
    <t>Terlipressin (dưới dạng terlipressin acetate 1mg)</t>
  </si>
  <si>
    <t>0,86mg (1mg)</t>
  </si>
  <si>
    <t>Bột đông khô để pha tiêm tĩnh mạch - Tiêm</t>
  </si>
  <si>
    <t>VN-19154-15</t>
  </si>
  <si>
    <t>Sustanon 250 inj 250mg 1ml 1's</t>
  </si>
  <si>
    <t xml:space="preserve">Testosterone  </t>
  </si>
  <si>
    <t>VN-16519-13</t>
  </si>
  <si>
    <t>Theostat L.P 100mg</t>
  </si>
  <si>
    <t>Theophyllin monohydrate</t>
  </si>
  <si>
    <t>Viên nén bao phim giải phóng chậm-100mg theophyllin khan - Uống</t>
  </si>
  <si>
    <t>VN-14339-11</t>
  </si>
  <si>
    <t xml:space="preserve">Pierre Fabre Medicament production </t>
  </si>
  <si>
    <t>Thyrozol Tab 5mg 100's</t>
  </si>
  <si>
    <t>Thiamazol</t>
  </si>
  <si>
    <t>VN-15090-12</t>
  </si>
  <si>
    <t>Merck KGaA - Đức</t>
  </si>
  <si>
    <t>Zadaxin</t>
  </si>
  <si>
    <t>Thymosin alpha 1</t>
  </si>
  <si>
    <t>1.6mg</t>
  </si>
  <si>
    <t>VN-10075-10</t>
  </si>
  <si>
    <t>Patheon Italia SPA</t>
  </si>
  <si>
    <t>Timolol Maleate Eye Drops 0.5%</t>
  </si>
  <si>
    <t>Timolol maleate 0,5%</t>
  </si>
  <si>
    <t>VN-13978-11</t>
  </si>
  <si>
    <t>Tobrin</t>
  </si>
  <si>
    <t>Tobramycin</t>
  </si>
  <si>
    <t>0,3%; 5ml</t>
  </si>
  <si>
    <t>Hộp 1 lọ 5ml, dung dịch nhỏ mắt</t>
  </si>
  <si>
    <t>VN-10714-10</t>
  </si>
  <si>
    <t xml:space="preserve">Balkanpharma Razgrad AD </t>
  </si>
  <si>
    <t xml:space="preserve">Dex-Tobrin </t>
  </si>
  <si>
    <t xml:space="preserve">Tobramycin + Dexamethasone </t>
  </si>
  <si>
    <t>0,3% + 0,1%; 5ml</t>
  </si>
  <si>
    <t>VN-16553-13</t>
  </si>
  <si>
    <t xml:space="preserve">Balkanpharma Razgrad AD  </t>
  </si>
  <si>
    <t>MYDOCALM 50mg</t>
  </si>
  <si>
    <t xml:space="preserve">Tolperison </t>
  </si>
  <si>
    <t>VN-8705-09;
VN-19158-15</t>
  </si>
  <si>
    <t>Travatan</t>
  </si>
  <si>
    <t>Travoprost 0,04mg/ml</t>
  </si>
  <si>
    <t>0,04 mg/ml</t>
  </si>
  <si>
    <t>VN-15190-12</t>
  </si>
  <si>
    <t>Disgren</t>
  </si>
  <si>
    <t>Triflusal</t>
  </si>
  <si>
    <t>VN-15513-12</t>
  </si>
  <si>
    <t>J. Uriach &amp; Cia S.A</t>
  </si>
  <si>
    <t>Proctolog Sup 10's</t>
  </si>
  <si>
    <t xml:space="preserve">Trimebutin + Ruscogenines </t>
  </si>
  <si>
    <t xml:space="preserve"> 120 mg  + 10mg </t>
  </si>
  <si>
    <t>Viên đặt hậu môn</t>
  </si>
  <si>
    <t>VN-6763-08</t>
  </si>
  <si>
    <t>Farmea</t>
  </si>
  <si>
    <t xml:space="preserve">Mydrin-P </t>
  </si>
  <si>
    <t>Tropicamide + Phenylephrine</t>
  </si>
  <si>
    <t>0,5% + 0,5%</t>
  </si>
  <si>
    <t>VN - 14357 - 11</t>
  </si>
  <si>
    <t xml:space="preserve">Santen OY </t>
  </si>
  <si>
    <t>Phần Lan</t>
  </si>
  <si>
    <t>DEPAKINE 200mg B/ 1 tube x 40 Tabs</t>
  </si>
  <si>
    <t xml:space="preserve">Valproat natri  </t>
  </si>
  <si>
    <t>VN-15133-12</t>
  </si>
  <si>
    <t>Sanofi-Aventis S.A.</t>
  </si>
  <si>
    <t>Valacin 500mg</t>
  </si>
  <si>
    <t xml:space="preserve">Vancomycin  </t>
  </si>
  <si>
    <t>VN-18788-15</t>
  </si>
  <si>
    <t>Tây Ba Nha</t>
  </si>
  <si>
    <t>Verarem 40</t>
  </si>
  <si>
    <t>Verapamil</t>
  </si>
  <si>
    <t>Viên nén bao đường; Uống</t>
  </si>
  <si>
    <t>VN-9831-10</t>
  </si>
  <si>
    <t>Vinorelbin "Ebewe" Inj 50mg/ml 1's</t>
  </si>
  <si>
    <t xml:space="preserve">Vinorelbin  </t>
  </si>
  <si>
    <t xml:space="preserve"> 50mg  </t>
  </si>
  <si>
    <t>VN-12434-11</t>
  </si>
  <si>
    <t xml:space="preserve">Chiamin-S-2 injection </t>
  </si>
  <si>
    <t xml:space="preserve">Acid amin </t>
  </si>
  <si>
    <t xml:space="preserve"> 9,12% 20ml </t>
  </si>
  <si>
    <t>VN-14366-11</t>
  </si>
  <si>
    <t>Siu Guan Chem. Ind. Co., Ltd.</t>
  </si>
  <si>
    <t>Đài Loan</t>
  </si>
  <si>
    <t>Statripsine</t>
  </si>
  <si>
    <t xml:space="preserve">Alpha chymotrypsin  </t>
  </si>
  <si>
    <t xml:space="preserve"> 21µkal </t>
  </si>
  <si>
    <t>VD-21117-14</t>
  </si>
  <si>
    <t>LD Stada VN</t>
  </si>
  <si>
    <t xml:space="preserve">Amikacin  </t>
  </si>
  <si>
    <t xml:space="preserve"> 500mg/100ml  </t>
  </si>
  <si>
    <t>Dung dịch tiêm truyền tĩnh mạch</t>
  </si>
  <si>
    <t>VN-13686-11</t>
  </si>
  <si>
    <t>JW Pharmaceutical Corporation</t>
  </si>
  <si>
    <t>Amlodipin stada 5mg</t>
  </si>
  <si>
    <t>VD-19692-13</t>
  </si>
  <si>
    <t>CHOLTER 20</t>
  </si>
  <si>
    <t>Atorvastatin (dưới dạng Atovastatin Calcium)</t>
  </si>
  <si>
    <t>Viên nén bao phim-Uống</t>
  </si>
  <si>
    <t>VN-16559-13</t>
  </si>
  <si>
    <t>Ajanta Pharma Ltd</t>
  </si>
  <si>
    <t>India</t>
  </si>
  <si>
    <t>Azicine</t>
  </si>
  <si>
    <t>VD-20541-14</t>
  </si>
  <si>
    <t>Hoe Beprosalic Ointment</t>
  </si>
  <si>
    <t xml:space="preserve">Betamethason dipropionat + acid salicylic   </t>
  </si>
  <si>
    <t xml:space="preserve"> 0,064% + 3%; 15g </t>
  </si>
  <si>
    <t>Kem bôi da -Dùng ngoài</t>
  </si>
  <si>
    <t>VN-15465-12</t>
  </si>
  <si>
    <t xml:space="preserve">HOE Pharmaceuticals </t>
  </si>
  <si>
    <t>Hoe Beprosone Cream</t>
  </si>
  <si>
    <t xml:space="preserve">Betamethasone dipropionat  </t>
  </si>
  <si>
    <t xml:space="preserve"> 0.5% /15g  </t>
  </si>
  <si>
    <t>VN-13175-11</t>
  </si>
  <si>
    <t xml:space="preserve">Calcium Gluconate Proamp 10% </t>
  </si>
  <si>
    <t xml:space="preserve">Calcium Gluconate + Calcium Glucoheptonate </t>
  </si>
  <si>
    <t>10%, 10ml</t>
  </si>
  <si>
    <t>20973/QLD-KD</t>
  </si>
  <si>
    <t>Pyfaclor 250mg</t>
  </si>
  <si>
    <t xml:space="preserve">Cefaclor  </t>
  </si>
  <si>
    <t>Viên nang cứng, Hộp 1 vỉ x 12 viên - Uống</t>
  </si>
  <si>
    <t>VD-24448-16</t>
  </si>
  <si>
    <t>CTCP 
Pymepharco</t>
  </si>
  <si>
    <t>Pymepharco</t>
  </si>
  <si>
    <t xml:space="preserve">Prazone -s </t>
  </si>
  <si>
    <t xml:space="preserve">Cefoperazon + sulbactam  </t>
  </si>
  <si>
    <t xml:space="preserve"> 1g + 1g </t>
  </si>
  <si>
    <t>VN - 18288-14</t>
  </si>
  <si>
    <t>Venus remedies Limited</t>
  </si>
  <si>
    <t>Taxibiotic 1000</t>
  </si>
  <si>
    <t>VD-19007-13</t>
  </si>
  <si>
    <t>Công ty CPDP Tenamyd (EU-GMP)</t>
  </si>
  <si>
    <t>Tenamyd</t>
  </si>
  <si>
    <t>Minata Inj. 1g</t>
  </si>
  <si>
    <t xml:space="preserve">Cefpirom </t>
  </si>
  <si>
    <t>VN-16740-13</t>
  </si>
  <si>
    <t>Kyongbo Pharm</t>
  </si>
  <si>
    <t>Zidimbiotic 1000</t>
  </si>
  <si>
    <t>VD-19012-13</t>
  </si>
  <si>
    <t>CKDCeftizoxime Inj.1g</t>
  </si>
  <si>
    <t xml:space="preserve">Ceftizoxim </t>
  </si>
  <si>
    <t>Thuốc bột pha tiêm; Tiêm</t>
  </si>
  <si>
    <t>VN-19574-16</t>
  </si>
  <si>
    <t>Chong Kun Dang Pharm Corporation</t>
  </si>
  <si>
    <t>Scanax 500</t>
  </si>
  <si>
    <t>VD-9061-09</t>
  </si>
  <si>
    <t>Cisplaton</t>
  </si>
  <si>
    <t>VN-11513-10 (Có gia hạn SĐK)</t>
  </si>
  <si>
    <t>Venus Remedies Ltd.</t>
  </si>
  <si>
    <t>Hiền Vĩ</t>
  </si>
  <si>
    <t>Clarithromycin stada 250mg</t>
  </si>
  <si>
    <t xml:space="preserve">Clarithromycin  </t>
  </si>
  <si>
    <t>VD-11961-10</t>
  </si>
  <si>
    <t>Clarithromycin stada 500mg</t>
  </si>
  <si>
    <t>VD-11962-10</t>
  </si>
  <si>
    <t>Dogrel SaVi</t>
  </si>
  <si>
    <t xml:space="preserve">Viên nén bao phim; Uống </t>
  </si>
  <si>
    <t>VD-17939-12</t>
  </si>
  <si>
    <t xml:space="preserve">SaVipharm </t>
  </si>
  <si>
    <t>Savi</t>
  </si>
  <si>
    <t>SaViDimin</t>
  </si>
  <si>
    <t xml:space="preserve">Viên nén hình oval bao phim; Uống </t>
  </si>
  <si>
    <t>VD-10395-10</t>
  </si>
  <si>
    <t>Ebitac 12,5</t>
  </si>
  <si>
    <t xml:space="preserve">Enalapril + Hydroclorothiazid </t>
  </si>
  <si>
    <t xml:space="preserve"> 10mg +12.5mg  </t>
  </si>
  <si>
    <t>VN-17895-14</t>
  </si>
  <si>
    <t>Farmak JSC</t>
  </si>
  <si>
    <t>Ukraine</t>
  </si>
  <si>
    <t xml:space="preserve"> Viên  </t>
  </si>
  <si>
    <t>Macnir</t>
  </si>
  <si>
    <t xml:space="preserve">Eperison  </t>
  </si>
  <si>
    <t>viên nén 
bao phim, Uống</t>
  </si>
  <si>
    <t>VN-11170-10</t>
  </si>
  <si>
    <t>Macleods Pharmaceuticals Ltd</t>
  </si>
  <si>
    <t>Epokine Prefilled Injection 1000IU/0,5ml</t>
  </si>
  <si>
    <t xml:space="preserve">Erythropoietin  </t>
  </si>
  <si>
    <t xml:space="preserve"> 1000UI </t>
  </si>
  <si>
    <t>QLSP-832-15</t>
  </si>
  <si>
    <t>CJ Healthcare Corporation</t>
  </si>
  <si>
    <t xml:space="preserve"> Bơm</t>
  </si>
  <si>
    <t>Đông Đô</t>
  </si>
  <si>
    <t>Hemax 2000 IU</t>
  </si>
  <si>
    <t>Erythropoietin</t>
  </si>
  <si>
    <t>2000 IU</t>
  </si>
  <si>
    <t>Bột đông khô  pha tiêm;Tiêm</t>
  </si>
  <si>
    <t>24 tháng</t>
  </si>
  <si>
    <t>VN-13619-11</t>
  </si>
  <si>
    <t xml:space="preserve">Biosidus S.A </t>
  </si>
  <si>
    <t>Argentina</t>
  </si>
  <si>
    <t>SaViFexo 60</t>
  </si>
  <si>
    <t xml:space="preserve">Viên nén bao phim hình oval; Uống </t>
  </si>
  <si>
    <t>VD-13501-10</t>
  </si>
  <si>
    <t xml:space="preserve">Fluconazol stada 150mg  </t>
  </si>
  <si>
    <t xml:space="preserve">Fluconazol  </t>
  </si>
  <si>
    <t xml:space="preserve"> 150mg </t>
  </si>
  <si>
    <t>VD-18110-12</t>
  </si>
  <si>
    <t>Fluzínstad</t>
  </si>
  <si>
    <t xml:space="preserve">Flunarizin  </t>
  </si>
  <si>
    <t>VD-11963-10</t>
  </si>
  <si>
    <t>Staclazide 30 MR</t>
  </si>
  <si>
    <t xml:space="preserve"> 30mg  </t>
  </si>
  <si>
    <t>VD-12599-10</t>
  </si>
  <si>
    <t>Dianorm-M</t>
  </si>
  <si>
    <t xml:space="preserve">Gliclazid + metformin  </t>
  </si>
  <si>
    <t xml:space="preserve"> 80mg +500mg </t>
  </si>
  <si>
    <t>VN-14275-11</t>
  </si>
  <si>
    <t>Micro labs Limited</t>
  </si>
  <si>
    <t>Vorifend Forte</t>
  </si>
  <si>
    <t xml:space="preserve">Glucosamin </t>
  </si>
  <si>
    <t>VD-14860-11</t>
  </si>
  <si>
    <t>Nitrostad retard 2,5</t>
  </si>
  <si>
    <t xml:space="preserve">Glyceryl trinitrat  </t>
  </si>
  <si>
    <t>VD-4961-08</t>
  </si>
  <si>
    <t>Cilimeright 500</t>
  </si>
  <si>
    <t xml:space="preserve"> 500mg +  500mg </t>
  </si>
  <si>
    <t>Hộp 1 lọ bột, thuốc bột pha dung dịch tiêm truyền tĩnh mạch, Tiêm</t>
  </si>
  <si>
    <t>VN-19053-15</t>
  </si>
  <si>
    <t>Zeiss pharmaceuticals Pvt. Ltd</t>
  </si>
  <si>
    <t xml:space="preserve"> Ấn Độ</t>
  </si>
  <si>
    <t>Eszol Tablet</t>
  </si>
  <si>
    <t xml:space="preserve">Itraconazol  </t>
  </si>
  <si>
    <t>Uống</t>
  </si>
  <si>
    <t>VN-17639-14</t>
  </si>
  <si>
    <t>Kusum Healthcare Pvt.Ltd</t>
  </si>
  <si>
    <t>SaVi Lamivudine 100</t>
  </si>
  <si>
    <t xml:space="preserve">Viên nén dài bao phim; Uống </t>
  </si>
  <si>
    <t>VD-14406-11</t>
  </si>
  <si>
    <t>Maxpenem Injection 500mg</t>
  </si>
  <si>
    <t xml:space="preserve">Meropenem  </t>
  </si>
  <si>
    <t>VN-12402-11</t>
  </si>
  <si>
    <t>Savi Metformin 1000</t>
  </si>
  <si>
    <t>Metformin</t>
  </si>
  <si>
    <t>1000mg</t>
  </si>
  <si>
    <t>VD-10390-10</t>
  </si>
  <si>
    <t>Metformin Savi 500</t>
  </si>
  <si>
    <t>VD-8739-09</t>
  </si>
  <si>
    <t>Incepdazol 250 tablet</t>
  </si>
  <si>
    <t xml:space="preserve">Metronidazol  </t>
  </si>
  <si>
    <t>Viên nén bao phim, uống</t>
  </si>
  <si>
    <t>VN-18262-14</t>
  </si>
  <si>
    <t>Incepta  Pharmaceuticals Limited</t>
  </si>
  <si>
    <t>Bangladesh</t>
  </si>
  <si>
    <t>Nifedipin T20 stada retard</t>
  </si>
  <si>
    <t>VD-13639-10</t>
  </si>
  <si>
    <t>Omeptul</t>
  </si>
  <si>
    <t xml:space="preserve">Omeprazol  </t>
  </si>
  <si>
    <t>VN-12327-11</t>
  </si>
  <si>
    <t xml:space="preserve">Gracure Pharmaceuticals
 Ltd. </t>
  </si>
  <si>
    <t>LIMZER</t>
  </si>
  <si>
    <t>Domperidone SR +Omeprazole BP</t>
  </si>
  <si>
    <t>30mg +20mg</t>
  </si>
  <si>
    <t>Viên nang cứng dạng phóng thích chậm-Uống</t>
  </si>
  <si>
    <t>VN-17519-13</t>
  </si>
  <si>
    <t>Inventia Healthcare Pvt., Ltd</t>
  </si>
  <si>
    <t>Ondem Tablets 8 mg</t>
  </si>
  <si>
    <t xml:space="preserve">Ondansetron  </t>
  </si>
  <si>
    <t xml:space="preserve"> 8mg </t>
  </si>
  <si>
    <t>Hộp 1 vỉ x 10 viên nén bao phim, Uống</t>
  </si>
  <si>
    <t>VN-15964-12</t>
  </si>
  <si>
    <t>Alkem Laboratories Ltd</t>
  </si>
  <si>
    <t>PANTOCID 40</t>
  </si>
  <si>
    <t xml:space="preserve">Pantoprazole </t>
  </si>
  <si>
    <t>Viên nén bao tan trong ruột-Uống</t>
  </si>
  <si>
    <t>VN-17790-14</t>
  </si>
  <si>
    <t>Sun Pharmaceutical Industries Ltd</t>
  </si>
  <si>
    <t>Allipem 100mg</t>
  </si>
  <si>
    <t>Pemetrexed</t>
  </si>
  <si>
    <t>VN2-330-15</t>
  </si>
  <si>
    <t>Korea United Pharm.Inc</t>
  </si>
  <si>
    <t>Perigard DF</t>
  </si>
  <si>
    <t xml:space="preserve">Perindopril  + Indapamid  </t>
  </si>
  <si>
    <t xml:space="preserve"> 4mg + 1,25mg </t>
  </si>
  <si>
    <t>VN-19176-15</t>
  </si>
  <si>
    <t>Glenmark Pharmaceuticals Ltd</t>
  </si>
  <si>
    <t>Pilixitam</t>
  </si>
  <si>
    <t>Piracetam</t>
  </si>
  <si>
    <t>4g/20ml</t>
  </si>
  <si>
    <t>Dung dịch tiêm truyền</t>
  </si>
  <si>
    <t>VN-16544-13</t>
  </si>
  <si>
    <t>Lilonton Injection</t>
  </si>
  <si>
    <t xml:space="preserve">Piracetam </t>
  </si>
  <si>
    <t xml:space="preserve"> 1g/5 ml </t>
  </si>
  <si>
    <t>VN-14367-11</t>
  </si>
  <si>
    <t>SaVi Rabeprazole 20</t>
  </si>
  <si>
    <t xml:space="preserve">Viên nén bao phim tan trong ruột; Uống </t>
  </si>
  <si>
    <t>VD-16034-11</t>
  </si>
  <si>
    <t>Liverstad</t>
  </si>
  <si>
    <t xml:space="preserve">Silymarin  </t>
  </si>
  <si>
    <t xml:space="preserve"> 70mg </t>
  </si>
  <si>
    <t>VD-14014-11</t>
  </si>
  <si>
    <t>Cotrimstada</t>
  </si>
  <si>
    <t xml:space="preserve">Sulfamethoxazol  + Trimethoprim  </t>
  </si>
  <si>
    <t xml:space="preserve"> 400mg + 80mg </t>
  </si>
  <si>
    <t>VD-23965-15</t>
  </si>
  <si>
    <t>Hertraz 150</t>
  </si>
  <si>
    <t>19208/QLD-KD</t>
  </si>
  <si>
    <t>Biocon Limited</t>
  </si>
  <si>
    <t>Ấn độ</t>
  </si>
  <si>
    <t>SaVi Trimetazidine 35 MR</t>
  </si>
  <si>
    <t xml:space="preserve">Viên nén bao phim giải phóng kéo dài; Uống </t>
  </si>
  <si>
    <t>VD-11690-10</t>
  </si>
  <si>
    <t>SaviUrso 300</t>
  </si>
  <si>
    <t xml:space="preserve">Ursodeoxycholic acid </t>
  </si>
  <si>
    <t>SĐK cũ: 
VD-11692-10
SĐK mới: 
VD-23009-15</t>
  </si>
  <si>
    <t>Công ty Cổ phần Dược phẩm Savi</t>
  </si>
  <si>
    <t>Kim Tinh</t>
  </si>
  <si>
    <t>Scanneuron</t>
  </si>
  <si>
    <t>Vitamin B1 + Vitamin B6 + Vitamin B12</t>
  </si>
  <si>
    <t>100mg +200mg +200mcg</t>
  </si>
  <si>
    <t>VD-22677-15</t>
  </si>
  <si>
    <t>Incepavit 400 Capsule</t>
  </si>
  <si>
    <t xml:space="preserve">Vitamin E  </t>
  </si>
  <si>
    <t xml:space="preserve"> 400UI </t>
  </si>
  <si>
    <t>Viên nang cứng, uống</t>
  </si>
  <si>
    <t>VN-17386-13</t>
  </si>
  <si>
    <t>Dorobay 50mg</t>
  </si>
  <si>
    <t>Acarbose</t>
  </si>
  <si>
    <t>VD-14006-11</t>
  </si>
  <si>
    <t>DOMESCO</t>
  </si>
  <si>
    <t>Domesco</t>
  </si>
  <si>
    <t>Acenocoumarol 4</t>
  </si>
  <si>
    <t xml:space="preserve">Acenocoumarol  </t>
  </si>
  <si>
    <t>Hộp 3 vỉ x10 viên nén; Uống</t>
  </si>
  <si>
    <t>VD-22294-15</t>
  </si>
  <si>
    <t>SPM</t>
  </si>
  <si>
    <t>Darius 1</t>
  </si>
  <si>
    <t>Acenocoumarol</t>
  </si>
  <si>
    <t>1mg</t>
  </si>
  <si>
    <t>Viên nén; Uống</t>
  </si>
  <si>
    <t>VD-18483-13</t>
  </si>
  <si>
    <t>Công ty cổ phần SPM</t>
  </si>
  <si>
    <t>Vintanil</t>
  </si>
  <si>
    <t xml:space="preserve">Acetyl leucin  </t>
  </si>
  <si>
    <t>VD-20275-13</t>
  </si>
  <si>
    <t>VINPHACO</t>
  </si>
  <si>
    <t>Vĩnh Phúc</t>
  </si>
  <si>
    <t>Dismolan</t>
  </si>
  <si>
    <t xml:space="preserve"> 200mg/10ml  </t>
  </si>
  <si>
    <t>VD-21505-14</t>
  </si>
  <si>
    <t>Công ty cổ phần dược phẩm CPC1 Hà Nội</t>
  </si>
  <si>
    <t xml:space="preserve"> Ống  </t>
  </si>
  <si>
    <t>CPC1 Ha Noi</t>
  </si>
  <si>
    <t>Esomez</t>
  </si>
  <si>
    <t>Acetylcytein</t>
  </si>
  <si>
    <t>Gói bột, Uống</t>
  </si>
  <si>
    <t>VD-15904-11</t>
  </si>
  <si>
    <t>DEKASIAM</t>
  </si>
  <si>
    <t xml:space="preserve">Acetylsalicylic acid  </t>
  </si>
  <si>
    <t xml:space="preserve">100mg </t>
  </si>
  <si>
    <t>VD-22510-10</t>
  </si>
  <si>
    <t>Công ty CP Dược phẩm Sao Kim</t>
  </si>
  <si>
    <t>Nguyên Hưng</t>
  </si>
  <si>
    <t>Aciclovir</t>
  </si>
  <si>
    <t>5%/5g</t>
  </si>
  <si>
    <t>H/1 tube 5g -Kem bôi ngoài da</t>
  </si>
  <si>
    <t>VD-13018-10 có công văn gia hạn</t>
  </si>
  <si>
    <t>Medipharco Tenamyd BR s.r.l</t>
  </si>
  <si>
    <t>Tube</t>
  </si>
  <si>
    <t>Medipharco</t>
  </si>
  <si>
    <t>Aciclovir 200mg</t>
  </si>
  <si>
    <t xml:space="preserve">Viên nén, uống. </t>
  </si>
  <si>
    <t>VD-22934-15</t>
  </si>
  <si>
    <t>Công ty CPDP Minh Dân</t>
  </si>
  <si>
    <t>Minh Dân</t>
  </si>
  <si>
    <t>ACICLOVIR MEYER</t>
  </si>
  <si>
    <t>Viên nén,Uống</t>
  </si>
  <si>
    <t>VD-23566-15</t>
  </si>
  <si>
    <t xml:space="preserve"> Cty LD Meyer - BPC</t>
  </si>
  <si>
    <t>Việt 
Nam</t>
  </si>
  <si>
    <t>Aminoacid Kabi 5%</t>
  </si>
  <si>
    <t xml:space="preserve">Acid amin  </t>
  </si>
  <si>
    <t xml:space="preserve"> 5% 500ml </t>
  </si>
  <si>
    <t>Dung dịch tiêm truyền; Tiêm</t>
  </si>
  <si>
    <t>VD-11833-10 (Đã gia hạn)</t>
  </si>
  <si>
    <t>Công ty cổ phần Fresenius Kabi Bidiphar</t>
  </si>
  <si>
    <t>LACTACYD Feminine Hygiene B/ 1 Bottle x 60ml</t>
  </si>
  <si>
    <t>Acid lactic + lactoserum atomisat, Amoni triethanolamin</t>
  </si>
  <si>
    <t>1g+0,93g/100ml, 60ml</t>
  </si>
  <si>
    <t xml:space="preserve"> Dùng ngoài</t>
  </si>
  <si>
    <t>VD-16272-12</t>
  </si>
  <si>
    <t>Công Ty Cổ Phần Dược Phẩm Sanofi-Synthelabo Việt Nam</t>
  </si>
  <si>
    <t>LACTACYD BB B/ 1 Bottle x 60ml</t>
  </si>
  <si>
    <t>Acid lactic + lactoserum atomisat, Amoni&amp;Tea allkylsulfat</t>
  </si>
  <si>
    <t>VD-21888-14</t>
  </si>
  <si>
    <t>Risenate</t>
  </si>
  <si>
    <t xml:space="preserve">Alendronat </t>
  </si>
  <si>
    <t>36 Tháng</t>
  </si>
  <si>
    <t>VD-15280-11</t>
  </si>
  <si>
    <t>Công ty TNHH 
Dược phẩm Đạt Vi Phú</t>
  </si>
  <si>
    <t>Nam Việt</t>
  </si>
  <si>
    <t>Allopurinol</t>
  </si>
  <si>
    <t>VD-13112-10</t>
  </si>
  <si>
    <t>Vintrypsine</t>
  </si>
  <si>
    <t>VD-10526-10</t>
  </si>
  <si>
    <t>Alverin</t>
  </si>
  <si>
    <t xml:space="preserve">Alverin citrat  </t>
  </si>
  <si>
    <t>VD-15643-11</t>
  </si>
  <si>
    <t>Amitriptylin 25mg</t>
  </si>
  <si>
    <t xml:space="preserve">Amitriptylin  </t>
  </si>
  <si>
    <t>Hộp 1 lọ x 100 viên bao phim. Uống</t>
  </si>
  <si>
    <t>VD-17829-12</t>
  </si>
  <si>
    <t>Công ty CP Dược Danapha</t>
  </si>
  <si>
    <t>Danapha</t>
  </si>
  <si>
    <t>Amoxicilin 250mg</t>
  </si>
  <si>
    <t xml:space="preserve">Amoxicilin </t>
  </si>
  <si>
    <t>Viên nang cứng, uống.</t>
  </si>
  <si>
    <t>VD-18307-13</t>
  </si>
  <si>
    <t>Midactam 1,5g</t>
  </si>
  <si>
    <t>Ampicilin + Sulbactam</t>
  </si>
  <si>
    <t>1g + 0,5g</t>
  </si>
  <si>
    <t>Bột pha tiêm, tiêm.</t>
  </si>
  <si>
    <t>VD-13451-10</t>
  </si>
  <si>
    <t>Ampicillin 1g</t>
  </si>
  <si>
    <t>Ampicilin</t>
  </si>
  <si>
    <t xml:space="preserve"> Bột pha tiêm, tiêm.</t>
  </si>
  <si>
    <t>VD-24793-16</t>
  </si>
  <si>
    <t>Euformin</t>
  </si>
  <si>
    <t xml:space="preserve">Arginin hydroclorid  </t>
  </si>
  <si>
    <t>Viên nang cứng, Uống</t>
  </si>
  <si>
    <t>VD-9177-09</t>
  </si>
  <si>
    <t>Cty TNHH MTV 120 Armephaco</t>
  </si>
  <si>
    <t>Việt Nam</t>
  </si>
  <si>
    <t>Atropin sulfat</t>
  </si>
  <si>
    <t xml:space="preserve">Atropin sulfat </t>
  </si>
  <si>
    <t>0,25mg/1ml</t>
  </si>
  <si>
    <t>Tiêm, dung dịch tiêm</t>
  </si>
  <si>
    <t>VD-24376-16</t>
  </si>
  <si>
    <t>HD Pharma</t>
  </si>
  <si>
    <t>Domuvar</t>
  </si>
  <si>
    <t xml:space="preserve">Bacillus subtilis </t>
  </si>
  <si>
    <t>2x109CFU/5ml</t>
  </si>
  <si>
    <t>QLSP-902-15</t>
  </si>
  <si>
    <t>Benzyl penicillin 1.000.000 IU</t>
  </si>
  <si>
    <t>Benzylpenicilin</t>
  </si>
  <si>
    <t xml:space="preserve">1.000.000 UI </t>
  </si>
  <si>
    <t>VD-24794-16</t>
  </si>
  <si>
    <t>Gensonmax</t>
  </si>
  <si>
    <t xml:space="preserve">Betamethason dipropionat + clotrimazol + Gentamicin   </t>
  </si>
  <si>
    <t xml:space="preserve"> 6,4mg + 100mg + 10mg; 10g</t>
  </si>
  <si>
    <t>Kem bôi da, Dùng ngoài</t>
  </si>
  <si>
    <t xml:space="preserve">VD-12922-10 (Kèm CV gia hạn số 8873/QLD-ĐK ngày 30/5/2016)
</t>
  </si>
  <si>
    <t>Quảng Bình</t>
  </si>
  <si>
    <t>MyVita Calcium 500</t>
  </si>
  <si>
    <t xml:space="preserve">Calci carbonat  + Calci gluconolactat  </t>
  </si>
  <si>
    <t xml:space="preserve"> 300mg + 2940mg </t>
  </si>
  <si>
    <t>Viên nén sủi bọt; uống</t>
  </si>
  <si>
    <t>VD-21971-14</t>
  </si>
  <si>
    <t>Calci clorid 500mg/ 5ml</t>
  </si>
  <si>
    <t>Calci clorid</t>
  </si>
  <si>
    <t>500mg/ 5ml</t>
  </si>
  <si>
    <t>Dung dịch tiêm, tiêm</t>
  </si>
  <si>
    <t>VD-22935-15</t>
  </si>
  <si>
    <t xml:space="preserve">Calcitriol  </t>
  </si>
  <si>
    <t xml:space="preserve"> 0,25mcg </t>
  </si>
  <si>
    <t>Viên nang mềm, Uống</t>
  </si>
  <si>
    <t>VD-21845-14</t>
  </si>
  <si>
    <t>Cty CPDP Hà Tây</t>
  </si>
  <si>
    <t>Adrenoxyl 10mg</t>
  </si>
  <si>
    <t xml:space="preserve">Carbazochrom  </t>
  </si>
  <si>
    <t xml:space="preserve">Uống, Hộp 8 vỉ x 8 viên nén </t>
  </si>
  <si>
    <t>VD-24262-16</t>
  </si>
  <si>
    <t>Sanofi Synthelabo</t>
  </si>
  <si>
    <t xml:space="preserve">Bocartin 50 </t>
  </si>
  <si>
    <t xml:space="preserve">Carboplatin  </t>
  </si>
  <si>
    <t xml:space="preserve">50mg </t>
  </si>
  <si>
    <t>VD-21241-14</t>
  </si>
  <si>
    <t>Bidiphar</t>
  </si>
  <si>
    <t>Bình Định</t>
  </si>
  <si>
    <t>Cefaclor 125mg</t>
  </si>
  <si>
    <t>Cefaclor</t>
  </si>
  <si>
    <t>125mg</t>
  </si>
  <si>
    <t>Bột pha hỗn dịch; uống</t>
  </si>
  <si>
    <t>VD-21657-14</t>
  </si>
  <si>
    <t>Vinphastu</t>
  </si>
  <si>
    <t xml:space="preserve">Cinnarizin  </t>
  </si>
  <si>
    <t>VD-15669-11</t>
  </si>
  <si>
    <t>Ciprofloxacin Kabi</t>
  </si>
  <si>
    <t xml:space="preserve"> 200mg/100ml </t>
  </si>
  <si>
    <t>Dung dịch tiêm; Tiêm</t>
  </si>
  <si>
    <t>VD-20943-14</t>
  </si>
  <si>
    <t>Mezalin</t>
  </si>
  <si>
    <t xml:space="preserve">Citicolin  </t>
  </si>
  <si>
    <t xml:space="preserve"> 1g/4ml  </t>
  </si>
  <si>
    <t>Dung dịch tiêm</t>
  </si>
  <si>
    <t>VD-20918-14</t>
  </si>
  <si>
    <t>Cty CP dược VTYT Hải Dương</t>
  </si>
  <si>
    <t>Chloramphenicol 1g</t>
  </si>
  <si>
    <t xml:space="preserve">Cloramphenicol </t>
  </si>
  <si>
    <t xml:space="preserve">1g </t>
  </si>
  <si>
    <t>VD-23140-15</t>
  </si>
  <si>
    <t xml:space="preserve">CHLORPHENIRAMIN 4mg </t>
  </si>
  <si>
    <t>Chlorpheniramin maleat</t>
  </si>
  <si>
    <t>4mg</t>
  </si>
  <si>
    <t>Vỉ x 20 caplets. Viên uống</t>
  </si>
  <si>
    <t>VD-13909-11</t>
  </si>
  <si>
    <t>Vidipha</t>
  </si>
  <si>
    <t>VN</t>
  </si>
  <si>
    <t xml:space="preserve"> Aminazin 1,25%</t>
  </si>
  <si>
    <t xml:space="preserve">Clorpromazin  </t>
  </si>
  <si>
    <t>Hộp 20 ống x 2ml, dung dịch tiêm.Tiêm</t>
  </si>
  <si>
    <t>VD-15685-11</t>
  </si>
  <si>
    <t>Aminazin</t>
  </si>
  <si>
    <t>VD-15645-11</t>
  </si>
  <si>
    <t>Alton C.M.P</t>
  </si>
  <si>
    <t xml:space="preserve">Cytidin-5-monophosphat disodium + Uridin  </t>
  </si>
  <si>
    <t xml:space="preserve"> 10mg  + 6mg </t>
  </si>
  <si>
    <t>VD-10077-10</t>
  </si>
  <si>
    <t>Công ty CP DP bidiphar 1</t>
  </si>
  <si>
    <t xml:space="preserve">Việt Nam </t>
  </si>
  <si>
    <t>Virphaco</t>
  </si>
  <si>
    <t>Paolucci</t>
  </si>
  <si>
    <t xml:space="preserve">Deferipron  </t>
  </si>
  <si>
    <t>VD-21063-14</t>
  </si>
  <si>
    <t xml:space="preserve">Dexamethasone </t>
  </si>
  <si>
    <t>Dexamethasone  natriphosphat 4mg/1ml</t>
  </si>
  <si>
    <t>4mg/1ml</t>
  </si>
  <si>
    <t>VD-11225-10( Kèm CV gia hạn số 678/QLD-ĐK ngày 13/1/2016)</t>
  </si>
  <si>
    <t>DEXAMETHASON 0,5mg</t>
  </si>
  <si>
    <t>Dexamethason acetat</t>
  </si>
  <si>
    <t>Vỉ x 30 v.nén. Viên uống</t>
  </si>
  <si>
    <t>VD-12409-10</t>
  </si>
  <si>
    <t>DICLOVAT</t>
  </si>
  <si>
    <t xml:space="preserve">100mg  </t>
  </si>
  <si>
    <t>VD-20245-13</t>
  </si>
  <si>
    <t xml:space="preserve">Diclofenac </t>
  </si>
  <si>
    <t xml:space="preserve">Diclofenac Natri </t>
  </si>
  <si>
    <t>75mg/3ml</t>
  </si>
  <si>
    <t>VD-10575-10 (Kèm CV gia hạn số 678/QLD-ĐK) ngày 13/1/2016)</t>
  </si>
  <si>
    <t>Dimedrol</t>
  </si>
  <si>
    <t xml:space="preserve">Diphenhydramin  </t>
  </si>
  <si>
    <t xml:space="preserve"> 10mg/1ml </t>
  </si>
  <si>
    <t>VD-24899-16</t>
  </si>
  <si>
    <t>Dotium</t>
  </si>
  <si>
    <t>Domperidon</t>
  </si>
  <si>
    <t>Viên bao phim, Uống</t>
  </si>
  <si>
    <t>VD-19146-13</t>
  </si>
  <si>
    <t xml:space="preserve">DOXYCYCLIN 100mg </t>
  </si>
  <si>
    <t>Doxycyclin</t>
  </si>
  <si>
    <t>Hộp 10vỉ 10v.nang. Viên uống</t>
  </si>
  <si>
    <t>VD-14436-11</t>
  </si>
  <si>
    <t>Dros-Ta</t>
  </si>
  <si>
    <t xml:space="preserve">Drotaverin clohydrat  </t>
  </si>
  <si>
    <t>VD-22148-15</t>
  </si>
  <si>
    <t>Adrenalin</t>
  </si>
  <si>
    <t xml:space="preserve">Epinephrin  </t>
  </si>
  <si>
    <t xml:space="preserve"> 1mg/ml</t>
  </si>
  <si>
    <t>VD-12988-10</t>
  </si>
  <si>
    <t xml:space="preserve">ERYTHROMYCIN 250mg </t>
  </si>
  <si>
    <t>Erythromycin stearat</t>
  </si>
  <si>
    <t>Hộp 10vỉ 10v.b.p. Viên uống</t>
  </si>
  <si>
    <t>VD-21374-14</t>
  </si>
  <si>
    <t>Heberitro</t>
  </si>
  <si>
    <t xml:space="preserve"> 2.000 UI </t>
  </si>
  <si>
    <t>QLSP-0627-13</t>
  </si>
  <si>
    <t>Center for Genetic Engineering &amp; Biotechnology</t>
  </si>
  <si>
    <t>Cuba, dán nhãn tại Việt Nam</t>
  </si>
  <si>
    <t xml:space="preserve"> Bơm/lọ/ống </t>
  </si>
  <si>
    <t>Nanokine 4000IU</t>
  </si>
  <si>
    <t xml:space="preserve"> 4.000 UI </t>
  </si>
  <si>
    <t>QLSP-919-16</t>
  </si>
  <si>
    <t>Công ty TNHH Công nghệ sinh học Dược Nanogen</t>
  </si>
  <si>
    <t xml:space="preserve"> Bơm/lọ
/ống </t>
  </si>
  <si>
    <t>Ficocyte</t>
  </si>
  <si>
    <t>Filgrastim</t>
  </si>
  <si>
    <t>30 MU</t>
  </si>
  <si>
    <t>Hộp 1 bơm tiêm đóng sẵn 0,5ml dung dịch tiêm, Tiêm</t>
  </si>
  <si>
    <t>VD-13154-10</t>
  </si>
  <si>
    <t>Công ty TNHH công nghệ sinh học dược Nanogen</t>
  </si>
  <si>
    <t>Bơm tiêm</t>
  </si>
  <si>
    <t>Vinacare</t>
  </si>
  <si>
    <t>Vinzix</t>
  </si>
  <si>
    <t xml:space="preserve">Furosemid  </t>
  </si>
  <si>
    <t>VD-15672-11</t>
  </si>
  <si>
    <t>VD-12993-10</t>
  </si>
  <si>
    <t>Gentamicin</t>
  </si>
  <si>
    <t xml:space="preserve">Gentamicin  </t>
  </si>
  <si>
    <t xml:space="preserve"> 0,3% 5g  </t>
  </si>
  <si>
    <t>Thuốc mỡ Tra mắt</t>
  </si>
  <si>
    <t>VD-11133-10(Kèm CV gia hạn số 8873/QLD-ĐK ngày 30/5/2016)</t>
  </si>
  <si>
    <t xml:space="preserve"> Tuýp</t>
  </si>
  <si>
    <t xml:space="preserve">Gentamicin Kabi 40mg/ml  </t>
  </si>
  <si>
    <t>VD-22590-15</t>
  </si>
  <si>
    <t xml:space="preserve">Gentamicin Kabi 80mg/2ml  </t>
  </si>
  <si>
    <t xml:space="preserve"> 80mg/2ml </t>
  </si>
  <si>
    <t>VD-20944-14</t>
  </si>
  <si>
    <t>Gluzitop MR 60</t>
  </si>
  <si>
    <t>Gliclazid</t>
  </si>
  <si>
    <t xml:space="preserve">60mg </t>
  </si>
  <si>
    <t>Hộp 2 vỉ x 30 Viên nén dài tác dụng kéo dài, Uống</t>
  </si>
  <si>
    <t>VD-20082-13</t>
  </si>
  <si>
    <t>Công ty TNHH Hasan - Dermapharm</t>
  </si>
  <si>
    <t>Glucose 5%</t>
  </si>
  <si>
    <t xml:space="preserve">Glucose  </t>
  </si>
  <si>
    <t xml:space="preserve"> 5% 250ml </t>
  </si>
  <si>
    <t>VD-17664-12</t>
  </si>
  <si>
    <t>Glucose 10%</t>
  </si>
  <si>
    <t xml:space="preserve"> 10% 250ml </t>
  </si>
  <si>
    <t>VD-12491-10 (Đã gia hạn)</t>
  </si>
  <si>
    <t>Glucose 20%</t>
  </si>
  <si>
    <t xml:space="preserve"> 20% 250ml </t>
  </si>
  <si>
    <t>VD-12492-10 (Đã gia hạn)</t>
  </si>
  <si>
    <t>Oresol new</t>
  </si>
  <si>
    <t>Glucose khan, Natri clorid, Kali clorid, Natri citrat</t>
  </si>
  <si>
    <t xml:space="preserve">2,7g +  0,52g + 0,58g + 0,3g </t>
  </si>
  <si>
    <t>VD-23143-15</t>
  </si>
  <si>
    <t>Oresol</t>
  </si>
  <si>
    <t xml:space="preserve">Glucose khan + Natri clorid + Kali clorid + Natri citrat </t>
  </si>
  <si>
    <t xml:space="preserve">20g + 3,5g + 2,9g + 1,5g </t>
  </si>
  <si>
    <t>VD-13340-10</t>
  </si>
  <si>
    <t>Vinluta</t>
  </si>
  <si>
    <t xml:space="preserve">Glutathion  </t>
  </si>
  <si>
    <t>VD-19987-13</t>
  </si>
  <si>
    <t>Glutaone 600</t>
  </si>
  <si>
    <t xml:space="preserve">600mg </t>
  </si>
  <si>
    <t>VD-15116-11</t>
  </si>
  <si>
    <t>Stiprol</t>
  </si>
  <si>
    <t>Glycerol + Camomile Extract Glycolic + Mallow Fluid Extract</t>
  </si>
  <si>
    <t xml:space="preserve"> 6,75g + 300mg + 300mg/9g </t>
  </si>
  <si>
    <t>Thụt</t>
  </si>
  <si>
    <t>VD- 21083-14</t>
  </si>
  <si>
    <t>Công ty cổ phần dược Hà Tĩnh</t>
  </si>
  <si>
    <t>Haloperidol 
1,5 mg</t>
  </si>
  <si>
    <t xml:space="preserve">Haloperidol  </t>
  </si>
  <si>
    <t>Hộp 10 vỉ x 25 viên nén. Uống</t>
  </si>
  <si>
    <t>VD-24085-16</t>
  </si>
  <si>
    <t xml:space="preserve"> Huyết thanh kháng độc tố uốn ván tinh chế (SAT)</t>
  </si>
  <si>
    <t xml:space="preserve"> 1.500IU/ống, </t>
  </si>
  <si>
    <t xml:space="preserve"> Hộp 20 ống dung dịch tiêm, thuốc tiêm</t>
  </si>
  <si>
    <t xml:space="preserve"> 24 tháng</t>
  </si>
  <si>
    <t xml:space="preserve"> QLSP - 0404 - 11(Kèm CV gia hạn số 6231/QLD-ĐK ngày 20/4/2016)</t>
  </si>
  <si>
    <t xml:space="preserve"> Viện Vacxin và sinh phẩm y tế</t>
  </si>
  <si>
    <t xml:space="preserve"> Việt Nam</t>
  </si>
  <si>
    <t xml:space="preserve"> ống</t>
  </si>
  <si>
    <t>Idatril 5mg</t>
  </si>
  <si>
    <t xml:space="preserve">Imidapril  </t>
  </si>
  <si>
    <t>VD-18550-13</t>
  </si>
  <si>
    <t>Công ty Cổ phần Dược phẩm và Sinh học y tế</t>
  </si>
  <si>
    <t xml:space="preserve">Kali Clorid Kabi 10%  </t>
  </si>
  <si>
    <t xml:space="preserve">Kali clorid  </t>
  </si>
  <si>
    <t xml:space="preserve"> 10%/10ml </t>
  </si>
  <si>
    <t>VD-19566-13</t>
  </si>
  <si>
    <t>Andonbio</t>
  </si>
  <si>
    <t>Lactobacillus acidophilus</t>
  </si>
  <si>
    <t>Thuốc bột, uống</t>
  </si>
  <si>
    <t>VD-20517-14</t>
  </si>
  <si>
    <t>Liên doanh DP Mebiphar -Austrapharm</t>
  </si>
  <si>
    <t>Lidocain Kabi 2%</t>
  </si>
  <si>
    <t xml:space="preserve"> 2% /2ml  </t>
  </si>
  <si>
    <t>VD-18043-12</t>
  </si>
  <si>
    <t>Lorastad Sp</t>
  </si>
  <si>
    <t xml:space="preserve">Loratadin </t>
  </si>
  <si>
    <t xml:space="preserve"> 1mg/ml x 60ml </t>
  </si>
  <si>
    <t>VD-23972-15</t>
  </si>
  <si>
    <t>Vin-hepa</t>
  </si>
  <si>
    <t xml:space="preserve">L-Ornithin-L-aspartat  </t>
  </si>
  <si>
    <t xml:space="preserve"> 500mg / 5ml </t>
  </si>
  <si>
    <t>VD-18413-13</t>
  </si>
  <si>
    <t>Pomatat</t>
  </si>
  <si>
    <t xml:space="preserve">Magnesi aspartat  + Kali aspartat  </t>
  </si>
  <si>
    <t xml:space="preserve"> 140mg + 158mg  </t>
  </si>
  <si>
    <t xml:space="preserve">Viên nén bao phim, uống </t>
  </si>
  <si>
    <t>VD-22155-15</t>
  </si>
  <si>
    <t>Magnesi sulfat Kabi 15%</t>
  </si>
  <si>
    <t xml:space="preserve">Magnesi sulfat  </t>
  </si>
  <si>
    <t xml:space="preserve"> 15% 10ml </t>
  </si>
  <si>
    <t>VD-19567-13</t>
  </si>
  <si>
    <t>MAGDIVIX</t>
  </si>
  <si>
    <t>Magnesi lactat dihrat 470mg, 
Pyridoxin hydroclorid 5mg</t>
  </si>
  <si>
    <t>470mg; 5mg</t>
  </si>
  <si>
    <t>Hộp 5vỉ 10v.b.đ. Viên uống</t>
  </si>
  <si>
    <t>VD-23692-15</t>
  </si>
  <si>
    <t xml:space="preserve">Osmofundin </t>
  </si>
  <si>
    <t>Mannitol 17,5g/100ml</t>
  </si>
  <si>
    <t>17,5g/ 100ml</t>
  </si>
  <si>
    <t>Dịch truyền tĩnh mạch - Tiêm truyền</t>
  </si>
  <si>
    <t>VD-22642-15</t>
  </si>
  <si>
    <t>Công ty TNHH B.Braun Việt Nam</t>
  </si>
  <si>
    <t>Mizapenem 0,5g</t>
  </si>
  <si>
    <t>Meropenem</t>
  </si>
  <si>
    <t>0,5g</t>
  </si>
  <si>
    <t>VD-20773-14</t>
  </si>
  <si>
    <t>Methyldopa 250mg</t>
  </si>
  <si>
    <t xml:space="preserve">Methyldopa  </t>
  </si>
  <si>
    <t>VD-12216-10</t>
  </si>
  <si>
    <t>Vincomid</t>
  </si>
  <si>
    <t xml:space="preserve">Metoclopramid  </t>
  </si>
  <si>
    <t xml:space="preserve"> 10mg/2ml </t>
  </si>
  <si>
    <t>VD-21919-14</t>
  </si>
  <si>
    <t>Metronidazol Kabi</t>
  </si>
  <si>
    <t>VD-12493-10 (Đã gia hạn)</t>
  </si>
  <si>
    <t>Morphin HCL 0,01g</t>
  </si>
  <si>
    <t xml:space="preserve">Morphin hydroclorid  </t>
  </si>
  <si>
    <t>VD-10474-10</t>
  </si>
  <si>
    <t xml:space="preserve">CN Vidipha </t>
  </si>
  <si>
    <t>Morphin 30mg</t>
  </si>
  <si>
    <t xml:space="preserve">Morphin sulphat  </t>
  </si>
  <si>
    <t>Hộp 21 viên nang cứng, Uống</t>
  </si>
  <si>
    <t>VD-19031-13</t>
  </si>
  <si>
    <t>Công ty cổ phần Dược phẩm Trung ương 2</t>
  </si>
  <si>
    <t>RHYNIXSOL</t>
  </si>
  <si>
    <t>Naphazolin nitrat</t>
  </si>
  <si>
    <t>lọ 15ml. Nhỏ mắt, mũi</t>
  </si>
  <si>
    <t>VD-21379-14</t>
  </si>
  <si>
    <t>Natri clorid 0,9%</t>
  </si>
  <si>
    <t xml:space="preserve">Natri clorid </t>
  </si>
  <si>
    <t xml:space="preserve"> 0,9% 250ml </t>
  </si>
  <si>
    <t>VD-21954-14</t>
  </si>
  <si>
    <t xml:space="preserve"> 0,9% 500ml </t>
  </si>
  <si>
    <t>Natri clorid 10%</t>
  </si>
  <si>
    <t>VD-23169-15</t>
  </si>
  <si>
    <t>Natri clorid 0,45%</t>
  </si>
  <si>
    <t>Natri clorid 0,45g/100ml</t>
  </si>
  <si>
    <t xml:space="preserve">0,45% x 500ml </t>
  </si>
  <si>
    <t>Dung dịch truyền tĩnh mạch - Tiêm truyền</t>
  </si>
  <si>
    <t>VD-18094-12</t>
  </si>
  <si>
    <t>4,5g/500ml</t>
  </si>
  <si>
    <t>Dung dịch dùng ngoài</t>
  </si>
  <si>
    <t>VD-18441-13</t>
  </si>
  <si>
    <t xml:space="preserve"> 0,9% 100ml  </t>
  </si>
  <si>
    <t xml:space="preserve"> Chai  </t>
  </si>
  <si>
    <t>Natri clorid</t>
  </si>
  <si>
    <t>0,9%; 10ml</t>
  </si>
  <si>
    <t xml:space="preserve"> Nhỏ mắt, nhỏ mũi</t>
  </si>
  <si>
    <t>VD-22949-15</t>
  </si>
  <si>
    <t>Natri bicarbonat 1,4%</t>
  </si>
  <si>
    <t xml:space="preserve">Natri hydrocarbonat  </t>
  </si>
  <si>
    <t xml:space="preserve"> 1,4% 250ml </t>
  </si>
  <si>
    <t>VD-12494-10 (Đã gia hạn)</t>
  </si>
  <si>
    <t>Nelcin</t>
  </si>
  <si>
    <t xml:space="preserve">Netilmicin sulfat  </t>
  </si>
  <si>
    <t>VD-20891-14</t>
  </si>
  <si>
    <t>Vinmotop</t>
  </si>
  <si>
    <t>VD-21405-14</t>
  </si>
  <si>
    <t xml:space="preserve">Nước cất pha tiêm  </t>
  </si>
  <si>
    <t xml:space="preserve">Nước cất </t>
  </si>
  <si>
    <t xml:space="preserve"> 500ml </t>
  </si>
  <si>
    <t>Dung môi pha tiêm; Tiêm</t>
  </si>
  <si>
    <t>VD-23172-15</t>
  </si>
  <si>
    <t xml:space="preserve"> 100ml </t>
  </si>
  <si>
    <t>Binystar</t>
  </si>
  <si>
    <t xml:space="preserve">Nystatin  </t>
  </si>
  <si>
    <t xml:space="preserve"> 25.000UI </t>
  </si>
  <si>
    <t>Bột đánh tưa lưỡi</t>
  </si>
  <si>
    <t>VD-9536-09(Kèm CV gia hạn số 8873/QLD-ĐK ngày 30/5/2016)</t>
  </si>
  <si>
    <t>Ofloxacin 0,3%</t>
  </si>
  <si>
    <t>15mg/ 5ml</t>
  </si>
  <si>
    <t>Dung dịch nhỏ mắt</t>
  </si>
  <si>
    <t>VD-23602-15</t>
  </si>
  <si>
    <t>Ondansetron-BFS</t>
  </si>
  <si>
    <t xml:space="preserve"> 8mg/4ml </t>
  </si>
  <si>
    <t>VD-21552-14</t>
  </si>
  <si>
    <t>Công ty Cổ phần Dược phẩm CPC1 Hà Nội</t>
  </si>
  <si>
    <t>Comenazol</t>
  </si>
  <si>
    <t>VD-14685-11</t>
  </si>
  <si>
    <t>Paparin</t>
  </si>
  <si>
    <t xml:space="preserve">Papaverin hydroclorid  </t>
  </si>
  <si>
    <t>VD-20485-14</t>
  </si>
  <si>
    <t>Dopagan 80 Effervescent</t>
  </si>
  <si>
    <t>Paracetamol</t>
  </si>
  <si>
    <t>VD-16127-11</t>
  </si>
  <si>
    <t>Paracetamol Kabi 1000</t>
  </si>
  <si>
    <t>VD-19568-13</t>
  </si>
  <si>
    <t>Trapadol</t>
  </si>
  <si>
    <t xml:space="preserve">Paracetamol  + Tramadol  </t>
  </si>
  <si>
    <t xml:space="preserve"> 325mg + 37.5mg </t>
  </si>
  <si>
    <t>VD-19510-13</t>
  </si>
  <si>
    <t>Pegnano</t>
  </si>
  <si>
    <t xml:space="preserve">Peginterferon alfa-2a  </t>
  </si>
  <si>
    <t xml:space="preserve"> 180mcg </t>
  </si>
  <si>
    <t>VD-13197-10
gia hạn SĐK số 8934/QLD-ĐK</t>
  </si>
  <si>
    <t>Penicilin V kali 400.000 IU</t>
  </si>
  <si>
    <t>Phenoxy methyl penicilin</t>
  </si>
  <si>
    <t>400.000 UI</t>
  </si>
  <si>
    <t xml:space="preserve"> Viên nén, uống. </t>
  </si>
  <si>
    <t>VD-19907-13</t>
  </si>
  <si>
    <t>Gardenal 10mg</t>
  </si>
  <si>
    <t xml:space="preserve">Phenobarbital  </t>
  </si>
  <si>
    <t>VD-13895-11 Gia hạn số 5682/QLD-ĐK ngày 13/04/2016</t>
  </si>
  <si>
    <t>Pharbaco</t>
  </si>
  <si>
    <t>Gardenal 100mg</t>
  </si>
  <si>
    <t>VD-13894-11 Gia hạn số 5682/QLD-ĐK ngày 13/04/2016</t>
  </si>
  <si>
    <t>Vinphacetam</t>
  </si>
  <si>
    <t xml:space="preserve">Piracetam  </t>
  </si>
  <si>
    <t xml:space="preserve"> 400mg </t>
  </si>
  <si>
    <t>VD-15667-11</t>
  </si>
  <si>
    <t>Pyrolox</t>
  </si>
  <si>
    <t xml:space="preserve">Piroxicam  </t>
  </si>
  <si>
    <t>Bột đông khô pha tiêm, Tiêm</t>
  </si>
  <si>
    <t>VD-11524-10</t>
  </si>
  <si>
    <t>Công ty cổ phần Dược - TTBYT Bình Định (Bidiphar)</t>
  </si>
  <si>
    <t>Piromax</t>
  </si>
  <si>
    <t xml:space="preserve">Piroxicam </t>
  </si>
  <si>
    <t>Viên nang cứng; Uống</t>
  </si>
  <si>
    <t>VD-21698-14</t>
  </si>
  <si>
    <t>Công ty cổ phần dược phẩm TV.Pharm</t>
  </si>
  <si>
    <t>Kalimate</t>
  </si>
  <si>
    <t xml:space="preserve">Polystyren sulfonat calci  </t>
  </si>
  <si>
    <t xml:space="preserve"> 5g </t>
  </si>
  <si>
    <t>Hộp 30 gói thuốc bột uống</t>
  </si>
  <si>
    <t>GC-0138-11</t>
  </si>
  <si>
    <t>Euvipharm</t>
  </si>
  <si>
    <t>Povidon -
Iod HD</t>
  </si>
  <si>
    <t xml:space="preserve">Povidon iodin  </t>
  </si>
  <si>
    <t xml:space="preserve"> 10%/
125ml </t>
  </si>
  <si>
    <t>VD-18443-13</t>
  </si>
  <si>
    <t>Công ty CP Dược 
VTYT Hải Dương</t>
  </si>
  <si>
    <t>Prednisolon</t>
  </si>
  <si>
    <t xml:space="preserve">Prednisolon acetat  </t>
  </si>
  <si>
    <t>VD-15663-11</t>
  </si>
  <si>
    <t>Moritius</t>
  </si>
  <si>
    <t xml:space="preserve">Pregabalin  </t>
  </si>
  <si>
    <t>VD -19664-13</t>
  </si>
  <si>
    <t>Công ty TNHH
 Dược phẩm Đạt Vi Phú</t>
  </si>
  <si>
    <t>Dorocardyl</t>
  </si>
  <si>
    <t>Propranolol</t>
  </si>
  <si>
    <t>VD-13125-10</t>
  </si>
  <si>
    <t xml:space="preserve">Ringer lactate  </t>
  </si>
  <si>
    <t xml:space="preserve">Ringer lactat  </t>
  </si>
  <si>
    <t>VD-22591-15</t>
  </si>
  <si>
    <t>SALBUTAMOL 2mg</t>
  </si>
  <si>
    <t>Sabutamol</t>
  </si>
  <si>
    <t>Hộp 10vỉ 10v.nén. Viên uống</t>
  </si>
  <si>
    <t>VD-18772-13</t>
  </si>
  <si>
    <t>Zensalbu nebules 2,5mg/2,5ml</t>
  </si>
  <si>
    <t>Salbutamol</t>
  </si>
  <si>
    <t>2,5mg/2,5ml</t>
  </si>
  <si>
    <t>Hộp 10 ống, Dung dịch khí dung</t>
  </si>
  <si>
    <t>VD-21553-14</t>
  </si>
  <si>
    <t xml:space="preserve">Công ty cổ phần Dược phẩm CPC1 Hà Nội </t>
  </si>
  <si>
    <t>Zensalbu nebules 5mg/2,5ml</t>
  </si>
  <si>
    <t>5mg/2,5ml</t>
  </si>
  <si>
    <t>Hộp 10 ống, Dung dịch  khí dung</t>
  </si>
  <si>
    <t>VD-21554-14</t>
  </si>
  <si>
    <t>SALBUTAMOL 4mg</t>
  </si>
  <si>
    <t>VD-16601-12</t>
  </si>
  <si>
    <t>BFS-Fogyma</t>
  </si>
  <si>
    <t>Sắt nguyên tố (dạng sắt (III) hydroxyd polymaltose)</t>
  </si>
  <si>
    <t>50mg/10ml</t>
  </si>
  <si>
    <t>VD-22658-15</t>
  </si>
  <si>
    <t>Ferlin Syr 30ml</t>
  </si>
  <si>
    <t xml:space="preserve">Sắt nguyên tố , Vitamin B1, Vitamin B6, Vitamin B12  </t>
  </si>
  <si>
    <t xml:space="preserve"> 30mg +10mg +10mg +50mcg / 5ml, 30ml </t>
  </si>
  <si>
    <t>VD-19232-13</t>
  </si>
  <si>
    <t>Công ty TNHH United International Pharma</t>
  </si>
  <si>
    <t>Silymax F</t>
  </si>
  <si>
    <t>Silymarin</t>
  </si>
  <si>
    <t>140mg</t>
  </si>
  <si>
    <t>VD-15863-11</t>
  </si>
  <si>
    <t>Công ty CP Dược
 Trung ương Mediplantex</t>
  </si>
  <si>
    <t>Sorbitol 3%</t>
  </si>
  <si>
    <t xml:space="preserve">Sorbitol  </t>
  </si>
  <si>
    <t xml:space="preserve"> 3% 5L </t>
  </si>
  <si>
    <t>Dung dịch rửa</t>
  </si>
  <si>
    <t>VD-18005-12</t>
  </si>
  <si>
    <t xml:space="preserve"> Can </t>
  </si>
  <si>
    <t>Sorbitol 5g</t>
  </si>
  <si>
    <t>Hộp 20 gói x 5 g thuốc bột uống. Uống</t>
  </si>
  <si>
    <t>VD-9979-10 (Có CV Gia hạn số ĐK)</t>
  </si>
  <si>
    <t>Sulfadiazin bạc</t>
  </si>
  <si>
    <t>1%;  200g</t>
  </si>
  <si>
    <t xml:space="preserve"> Lọ 200g kem bôi ngoài da</t>
  </si>
  <si>
    <t>VD-12462-10 có công văn gia hạn</t>
  </si>
  <si>
    <t>Quantopic 0,1%</t>
  </si>
  <si>
    <t xml:space="preserve">Tacrolimus  </t>
  </si>
  <si>
    <t xml:space="preserve"> 0.1% 10g </t>
  </si>
  <si>
    <t>Thuốc mỡ bôi da,Dùng ngoài</t>
  </si>
  <si>
    <t>VD-19428-13</t>
  </si>
  <si>
    <t>Tetracyclin</t>
  </si>
  <si>
    <t>1%; 5g</t>
  </si>
  <si>
    <t>H/100 tube 5g Thuốc mỡ tra mắt</t>
  </si>
  <si>
    <t>VD-12463-10 có công văn gia hạn</t>
  </si>
  <si>
    <t xml:space="preserve">TETRACYCLIN 500mg </t>
  </si>
  <si>
    <t>Tetracyclin HCl</t>
  </si>
  <si>
    <t>VD-18374-13</t>
  </si>
  <si>
    <t xml:space="preserve">Tinidazol 500mg </t>
  </si>
  <si>
    <t xml:space="preserve">Tinidazol </t>
  </si>
  <si>
    <t xml:space="preserve">500mg </t>
  </si>
  <si>
    <t>VD-23148-15</t>
  </si>
  <si>
    <t>Tinidazol Kabi</t>
  </si>
  <si>
    <t xml:space="preserve">Tinidazol  </t>
  </si>
  <si>
    <t xml:space="preserve"> 500mg/100ml </t>
  </si>
  <si>
    <t>VD-19570-13</t>
  </si>
  <si>
    <t>Cammic</t>
  </si>
  <si>
    <t xml:space="preserve">Tranexamic acid  </t>
  </si>
  <si>
    <t>VD-17592-12</t>
  </si>
  <si>
    <t>VD-12989-10</t>
  </si>
  <si>
    <t>Danapha Trihex 2</t>
  </si>
  <si>
    <t xml:space="preserve">Trihexyphenidyl  </t>
  </si>
  <si>
    <t>Hộp 5 vỉ x 20 viên nén. Uống</t>
  </si>
  <si>
    <t>VD-14177-11 (Có CV gia hạn SĐK)</t>
  </si>
  <si>
    <t>Mezavitmin</t>
  </si>
  <si>
    <t xml:space="preserve">Vinpocetin  </t>
  </si>
  <si>
    <t>Viên nén, uống</t>
  </si>
  <si>
    <t>VD-22882-15</t>
  </si>
  <si>
    <t>Enpovid A,D</t>
  </si>
  <si>
    <t xml:space="preserve">Vitamin A+ Vitamin D </t>
  </si>
  <si>
    <t xml:space="preserve"> 5.000UI + 400UI </t>
  </si>
  <si>
    <t>Viên nang mềm; uống</t>
  </si>
  <si>
    <t>VD-21729-14</t>
  </si>
  <si>
    <t>Vitamin B1</t>
  </si>
  <si>
    <t xml:space="preserve">Vitamin B1  </t>
  </si>
  <si>
    <t>VD-15673-11</t>
  </si>
  <si>
    <t>VD-13013-10</t>
  </si>
  <si>
    <t>Vitamin B12</t>
  </si>
  <si>
    <t xml:space="preserve">Vitamin B12  </t>
  </si>
  <si>
    <t xml:space="preserve"> 0,5mg </t>
  </si>
  <si>
    <t>VD-12446-10</t>
  </si>
  <si>
    <t>Vitamin C 100mg</t>
  </si>
  <si>
    <t xml:space="preserve">Vitamin C  </t>
  </si>
  <si>
    <t>VD-11680-10
(Kèm CV gia hạn số 8873/QLD-ĐK ngày 30/5/2016)</t>
  </si>
  <si>
    <t>Vinphyton</t>
  </si>
  <si>
    <t xml:space="preserve">Vitamin K1 </t>
  </si>
  <si>
    <t>VD-16307-12</t>
  </si>
  <si>
    <t xml:space="preserve">Vitamin K1  </t>
  </si>
  <si>
    <t>VD-12444-10</t>
  </si>
  <si>
    <t>Xylometazolin 0,05%</t>
  </si>
  <si>
    <t xml:space="preserve">Xylometazolin </t>
  </si>
  <si>
    <t xml:space="preserve"> 0.05%/10ml </t>
  </si>
  <si>
    <t>Hộp 1 lọ 10 ml.Thuốc nhỏ mũi</t>
  </si>
  <si>
    <t>VD-18682-13</t>
  </si>
  <si>
    <t>Digafil 4mg/5ml</t>
  </si>
  <si>
    <t>VD-20835-14</t>
  </si>
  <si>
    <t xml:space="preserve">CT CP DP TW 1  </t>
  </si>
  <si>
    <t>Moxacin</t>
  </si>
  <si>
    <t>Amoxicillin</t>
  </si>
  <si>
    <t>Viên nang, Uống</t>
  </si>
  <si>
    <t>VD-14845-11</t>
  </si>
  <si>
    <t>Ofmantine-Domesco 625mg</t>
  </si>
  <si>
    <t>Amoxicillin + Acid clavulanic</t>
  </si>
  <si>
    <t>500mg+125mg</t>
  </si>
  <si>
    <t>VD-22308-15</t>
  </si>
  <si>
    <t>Bisoloc Tab 5mg 3x10's</t>
  </si>
  <si>
    <t>VD-16168-11</t>
  </si>
  <si>
    <t xml:space="preserve">Công Ty TNHH United  International Pharma </t>
  </si>
  <si>
    <t>Bicebid 200</t>
  </si>
  <si>
    <t xml:space="preserve">Cefixim </t>
  </si>
  <si>
    <t xml:space="preserve">200mg </t>
  </si>
  <si>
    <t>VD-10080-10</t>
  </si>
  <si>
    <t>CEFIMBRANO 100</t>
  </si>
  <si>
    <t>Cefixim</t>
  </si>
  <si>
    <t>Hộp 10 gói 2g. Bột pha uống</t>
  </si>
  <si>
    <t>VD-24308-16</t>
  </si>
  <si>
    <t>Diaprid 2mg</t>
  </si>
  <si>
    <t xml:space="preserve">Glimepirid </t>
  </si>
  <si>
    <t xml:space="preserve"> Viên nén, Hộp 2 vỉ x 15 viên - Uống</t>
  </si>
  <si>
    <t xml:space="preserve">VD-12516-10 </t>
  </si>
  <si>
    <t>Menison 4mg</t>
  </si>
  <si>
    <t xml:space="preserve">  4mg </t>
  </si>
  <si>
    <t>Viên nén, Hộp 3 vỉ x 10 viên - Uống</t>
  </si>
  <si>
    <t>VD-11870-10</t>
  </si>
  <si>
    <t>Menison 16mg</t>
  </si>
  <si>
    <t xml:space="preserve"> 16mg </t>
  </si>
  <si>
    <t xml:space="preserve">VD-12526-10 </t>
  </si>
  <si>
    <t xml:space="preserve">Tatanol  </t>
  </si>
  <si>
    <t>Viên nén bao phim,                  Hộp 10 vỉ x 10 viên - Uống</t>
  </si>
  <si>
    <t>VD-8219-09</t>
  </si>
  <si>
    <t xml:space="preserve">Tenofovir stada 300mg  </t>
  </si>
  <si>
    <t xml:space="preserve">Tenofovir  </t>
  </si>
  <si>
    <t>VD-23982-15</t>
  </si>
  <si>
    <t>Amigold 10% Polypro. Inj.  500ml 10's</t>
  </si>
  <si>
    <t xml:space="preserve"> 10%, 500ml </t>
  </si>
  <si>
    <t>VN-13095-11</t>
  </si>
  <si>
    <t>JW Life Science Corporation- Hàn Quốc</t>
  </si>
  <si>
    <t xml:space="preserve"> Túi</t>
  </si>
  <si>
    <t>Hepagold</t>
  </si>
  <si>
    <t>Acid amin (cho BN suy gan)</t>
  </si>
  <si>
    <t>250ml</t>
  </si>
  <si>
    <t>VN-13096-11</t>
  </si>
  <si>
    <t>JW Life Science Corporation</t>
  </si>
  <si>
    <t>Korea</t>
  </si>
  <si>
    <t>Ngọc Thiện</t>
  </si>
  <si>
    <t>AMPHOTRET</t>
  </si>
  <si>
    <t xml:space="preserve">Amphotericin B </t>
  </si>
  <si>
    <t>Bột đông khô pha tiêm tĩnh mạch-Tiêm</t>
  </si>
  <si>
    <t>VN-18166-14</t>
  </si>
  <si>
    <t>Bharat Serums And Vaccines Ltd</t>
  </si>
  <si>
    <t xml:space="preserve">Zibac </t>
  </si>
  <si>
    <t xml:space="preserve">Azithromycin </t>
  </si>
  <si>
    <t xml:space="preserve"> 500mg  </t>
  </si>
  <si>
    <t>VN-14604-12</t>
  </si>
  <si>
    <t>Popular Pharmaceuticals Ltd</t>
  </si>
  <si>
    <t>TRYMO</t>
  </si>
  <si>
    <t xml:space="preserve">Bismuth </t>
  </si>
  <si>
    <t>120mg</t>
  </si>
  <si>
    <t>VN-19522-15</t>
  </si>
  <si>
    <t>Raptakos Brett &amp; Co., Ltd</t>
  </si>
  <si>
    <t>Bortenat 2mg</t>
  </si>
  <si>
    <t>Bortezomib</t>
  </si>
  <si>
    <t>VN2-350-15</t>
  </si>
  <si>
    <t>Natco Pharma Ltd</t>
  </si>
  <si>
    <t>Novutrax</t>
  </si>
  <si>
    <t>Doxorubicin (Dạng Liposomal)</t>
  </si>
  <si>
    <t>20mg/10ml</t>
  </si>
  <si>
    <t>Tiêm, hộp 1 lọ 10ml hỗn dịch tiêm</t>
  </si>
  <si>
    <t>VN2-239-14</t>
  </si>
  <si>
    <t>United Biotech</t>
  </si>
  <si>
    <t>Doxorubicin "Ebewe" Inj 50mg/25ml 1's</t>
  </si>
  <si>
    <t xml:space="preserve">Doxorubicin Hydrochlorid  </t>
  </si>
  <si>
    <t xml:space="preserve"> 50mg/25ml </t>
  </si>
  <si>
    <t>VN-17426-13</t>
  </si>
  <si>
    <t>Fludacil 250</t>
  </si>
  <si>
    <t xml:space="preserve">Fluorouracil  </t>
  </si>
  <si>
    <t>QLĐB-425-14</t>
  </si>
  <si>
    <t>MG - Tan Inj. 960ml</t>
  </si>
  <si>
    <t xml:space="preserve">Glucose + acid amin + nhũ tương lipid </t>
  </si>
  <si>
    <t xml:space="preserve"> 11% + 11.3% + 20%; 960ml </t>
  </si>
  <si>
    <t>Kiện 5 túi, Dịch tiêm truyền</t>
  </si>
  <si>
    <t>VN-14825-12</t>
  </si>
  <si>
    <t xml:space="preserve">MG </t>
  </si>
  <si>
    <t xml:space="preserve"> Túi </t>
  </si>
  <si>
    <t>DHLLD Injection</t>
  </si>
  <si>
    <t xml:space="preserve">Hyaluronidase  </t>
  </si>
  <si>
    <t>VN-11146-10 (Có cam kết cung ứng đủ hàng)</t>
  </si>
  <si>
    <t>Dae Han New Pharm Co., Ltd.</t>
  </si>
  <si>
    <t>Forlen</t>
  </si>
  <si>
    <t xml:space="preserve">Linezolid </t>
  </si>
  <si>
    <t>VD-19658-13</t>
  </si>
  <si>
    <t>Seocelis Injection</t>
  </si>
  <si>
    <t xml:space="preserve">Methocarbamol </t>
  </si>
  <si>
    <t>100mg/ml 10ml</t>
  </si>
  <si>
    <t>VN-16254-13</t>
  </si>
  <si>
    <t>Huons Co.,Ltd</t>
  </si>
  <si>
    <t>Momate</t>
  </si>
  <si>
    <t>Mometasone furoate</t>
  </si>
  <si>
    <t xml:space="preserve">0.05% 60 liều </t>
  </si>
  <si>
    <t>Hỗn dịch xịt mũi , Xịt mũi</t>
  </si>
  <si>
    <t>VN-19174-15</t>
  </si>
  <si>
    <t>Glenmark Pharmaceuticals Ltd.</t>
  </si>
  <si>
    <t>Sodium chlorid</t>
  </si>
  <si>
    <t xml:space="preserve"> 0,9% 1L </t>
  </si>
  <si>
    <t>VN-16752-13</t>
  </si>
  <si>
    <t>Euromed</t>
  </si>
  <si>
    <t>Philippin</t>
  </si>
  <si>
    <t xml:space="preserve">Easyef </t>
  </si>
  <si>
    <t>Nepidermin (rhEGF)</t>
  </si>
  <si>
    <t>0,5mg/ml</t>
  </si>
  <si>
    <t>Xịt dùng ngoài da</t>
  </si>
  <si>
    <t>QLSP-860-15</t>
  </si>
  <si>
    <t xml:space="preserve">Daewoong Pharmaceutical Co.Ltd </t>
  </si>
  <si>
    <t>Reamberin 400ml 1's</t>
  </si>
  <si>
    <t xml:space="preserve">N-methylglucamin succinat + natri clorid + kali clorid + magnesi clorid  </t>
  </si>
  <si>
    <t xml:space="preserve"> 6.0g + 2.4 g +  0.12 g + 0.048 g / 400ml </t>
  </si>
  <si>
    <t>VN-19527-15</t>
  </si>
  <si>
    <t>Scientific Technological Pharmaceutical Firm "Polysan", Ltd.</t>
  </si>
  <si>
    <t>Nga</t>
  </si>
  <si>
    <t>Danotan 100mg/ml</t>
  </si>
  <si>
    <t>100mg/1ml</t>
  </si>
  <si>
    <t>10/2016-P ngày 30/03/2016</t>
  </si>
  <si>
    <t>Daihan</t>
  </si>
  <si>
    <t xml:space="preserve"> Hàn  Quốc</t>
  </si>
  <si>
    <t>Acellbia 100mg/10ml</t>
  </si>
  <si>
    <t>Rituximab</t>
  </si>
  <si>
    <t>10mg/ml 10ml</t>
  </si>
  <si>
    <t>17428/QLD-KD</t>
  </si>
  <si>
    <t>"BIOCAD" Closed Joint Stock Company ("BIOCAD" CJSC)</t>
  </si>
  <si>
    <t>Vinsalmol</t>
  </si>
  <si>
    <t>VD-13011-10</t>
  </si>
  <si>
    <t>Newfactan</t>
  </si>
  <si>
    <t xml:space="preserve">Surfactant </t>
  </si>
  <si>
    <t xml:space="preserve"> 120mg </t>
  </si>
  <si>
    <t>VN-16295-13</t>
  </si>
  <si>
    <t>Yuhan Corporation</t>
  </si>
  <si>
    <t>Tobramycin Kabi</t>
  </si>
  <si>
    <t xml:space="preserve">Tobramycin  </t>
  </si>
  <si>
    <t>VD-23173-15</t>
  </si>
  <si>
    <t xml:space="preserve">Cefepim  </t>
  </si>
  <si>
    <t xml:space="preserve">Clopidogrel </t>
  </si>
  <si>
    <t xml:space="preserve">Fexofenadin </t>
  </si>
  <si>
    <t xml:space="preserve">Huyết thanh kháng độc tố uốn ván tinh chế </t>
  </si>
  <si>
    <t xml:space="preserve">Lamivudin </t>
  </si>
  <si>
    <t xml:space="preserve">Rabeprazole </t>
  </si>
  <si>
    <t xml:space="preserve">Trimetazidin </t>
  </si>
  <si>
    <t>Ipratropium bromide monohydrate tương đương 0,5mg Ipratropium bromide anhydrous + 3mg Salbutamol sulphate tương đương 2,5mg Salbutamol base</t>
  </si>
  <si>
    <t xml:space="preserve">Acarbose  </t>
  </si>
  <si>
    <t>Nhóm KT</t>
  </si>
  <si>
    <t>BDG</t>
  </si>
  <si>
    <t>Kèm theo quyết định 1960/QĐ-BV ngày 26 tháng 09 năm 2016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</si>
</sst>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* #,##0\ _€_-;\-* #,##0\ _€_-;_-* &quot;-&quot;??\ _€_-;_-@_-"/>
    <numFmt numFmtId="174" formatCode="_(* #,##0_);_(* \(#,##0\);_(* &quot;-&quot;&quot;?&quot;&quot;?&quot;_);_(@_)"/>
    <numFmt numFmtId="175" formatCode="_(* #,##0_);_(* \(#,##0\);_(* &quot;-&quot;??_);_(@_)"/>
    <numFmt numFmtId="176" formatCode="_(* #,##0.0_);_(* \(#,##0.0\);_(* &quot;-&quot;??_);_(@_)"/>
    <numFmt numFmtId="177" formatCode="_-* #,##0.0\ _€_-;\-* #,##0.0\ _€_-;_-* &quot;-&quot;??\ _€_-;_-@_-"/>
    <numFmt numFmtId="178" formatCode="_-* #,##0.000\ _€_-;\-* #,##0.000\ _€_-;_-* &quot;-&quot;??\ _€_-;_-@_-"/>
    <numFmt numFmtId="179" formatCode="#,##0.0"/>
    <numFmt numFmtId="180" formatCode="_-* #,##0\ _₫_-;\-* #,##0\ _₫_-;_-* &quot;-&quot;??\ _₫_-;_-@_-"/>
    <numFmt numFmtId="181" formatCode="#,##0;[Red]#,##0"/>
    <numFmt numFmtId="182" formatCode="&quot;Yes&quot;;&quot;Yes&quot;;&quot;No&quot;"/>
    <numFmt numFmtId="183" formatCode="_(* #,##0.00_);_(* \(#,##0.00\);_(* \-??_);_(@_)"/>
    <numFmt numFmtId="184" formatCode="0;[Red]0"/>
    <numFmt numFmtId="185" formatCode="0.0"/>
    <numFmt numFmtId="186" formatCode="_(* #,##0_);_(* \(#,##0\);_(* \-??_);_(@_)"/>
    <numFmt numFmtId="187" formatCode="0.0%"/>
  </numFmts>
  <fonts count="66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.VnTime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alibri"/>
      <family val="2"/>
    </font>
    <font>
      <sz val="10.5"/>
      <color indexed="63"/>
      <name val="Times New Roman"/>
      <family val="1"/>
    </font>
    <font>
      <sz val="12"/>
      <color indexed="8"/>
      <name val=".VnTim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.VnTime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.5"/>
      <color theme="1"/>
      <name val="Calibri"/>
      <family val="2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rgb="FF333333"/>
      <name val="Times New Roman"/>
      <family val="1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7" borderId="1" applyNumberFormat="0" applyAlignment="0" applyProtection="0"/>
    <xf numFmtId="0" fontId="52" fillId="0" borderId="6" applyNumberFormat="0" applyFill="0" applyAlignment="0" applyProtection="0"/>
    <xf numFmtId="0" fontId="53" fillId="38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 vertical="top"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vertical="top"/>
      <protection/>
    </xf>
    <xf numFmtId="0" fontId="14" fillId="0" borderId="0">
      <alignment/>
      <protection/>
    </xf>
    <xf numFmtId="0" fontId="2" fillId="0" borderId="0">
      <alignment/>
      <protection/>
    </xf>
    <xf numFmtId="0" fontId="15" fillId="0" borderId="0">
      <alignment vertical="top"/>
      <protection/>
    </xf>
    <xf numFmtId="0" fontId="6" fillId="39" borderId="7" applyNumberFormat="0" applyFont="0" applyAlignment="0" applyProtection="0"/>
    <xf numFmtId="0" fontId="1" fillId="39" borderId="7" applyNumberFormat="0" applyFont="0" applyAlignment="0" applyProtection="0"/>
    <xf numFmtId="0" fontId="55" fillId="34" borderId="8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40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wrapText="1"/>
    </xf>
    <xf numFmtId="0" fontId="7" fillId="40" borderId="10" xfId="0" applyFont="1" applyFill="1" applyBorder="1" applyAlignment="1">
      <alignment wrapText="1"/>
    </xf>
    <xf numFmtId="0" fontId="7" fillId="40" borderId="10" xfId="0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59" fillId="41" borderId="10" xfId="0" applyFont="1" applyFill="1" applyBorder="1" applyAlignment="1">
      <alignment horizontal="left" vertical="center" wrapText="1"/>
    </xf>
    <xf numFmtId="0" fontId="59" fillId="41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7" fillId="0" borderId="10" xfId="91" applyFont="1" applyBorder="1" applyAlignment="1">
      <alignment horizontal="center" vertical="center" wrapText="1"/>
      <protection/>
    </xf>
    <xf numFmtId="0" fontId="7" fillId="0" borderId="10" xfId="91" applyFont="1" applyBorder="1" applyAlignment="1">
      <alignment horizontal="left" vertical="center" wrapText="1"/>
      <protection/>
    </xf>
    <xf numFmtId="0" fontId="7" fillId="42" borderId="10" xfId="91" applyFont="1" applyFill="1" applyBorder="1" applyAlignment="1">
      <alignment horizontal="center" vertical="center" wrapText="1"/>
      <protection/>
    </xf>
    <xf numFmtId="9" fontId="7" fillId="0" borderId="10" xfId="106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0" borderId="11" xfId="62" applyNumberFormat="1" applyFont="1" applyBorder="1" applyAlignment="1">
      <alignment horizontal="center" vertical="center" wrapText="1"/>
    </xf>
    <xf numFmtId="0" fontId="5" fillId="40" borderId="0" xfId="0" applyFont="1" applyFill="1" applyAlignment="1">
      <alignment/>
    </xf>
    <xf numFmtId="0" fontId="7" fillId="40" borderId="10" xfId="0" applyFont="1" applyFill="1" applyBorder="1" applyAlignment="1" applyProtection="1">
      <alignment horizontal="center" vertical="center" wrapText="1"/>
      <protection/>
    </xf>
    <xf numFmtId="0" fontId="7" fillId="40" borderId="10" xfId="0" applyFont="1" applyFill="1" applyBorder="1" applyAlignment="1" applyProtection="1">
      <alignment horizontal="left" vertical="center" wrapText="1"/>
      <protection/>
    </xf>
    <xf numFmtId="0" fontId="7" fillId="40" borderId="10" xfId="0" applyFont="1" applyFill="1" applyBorder="1" applyAlignment="1">
      <alignment horizontal="left" vertical="center" wrapText="1"/>
    </xf>
    <xf numFmtId="0" fontId="7" fillId="40" borderId="10" xfId="0" applyFont="1" applyFill="1" applyBorder="1" applyAlignment="1">
      <alignment horizontal="center" vertical="center" wrapText="1"/>
    </xf>
    <xf numFmtId="173" fontId="7" fillId="40" borderId="10" xfId="62" applyNumberFormat="1" applyFont="1" applyFill="1" applyBorder="1" applyAlignment="1" applyProtection="1">
      <alignment horizontal="right" vertical="center" wrapText="1"/>
      <protection/>
    </xf>
    <xf numFmtId="0" fontId="7" fillId="40" borderId="0" xfId="0" applyFont="1" applyFill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3" fontId="60" fillId="0" borderId="10" xfId="62" applyNumberFormat="1" applyFont="1" applyBorder="1" applyAlignment="1">
      <alignment horizontal="center" vertical="center" wrapText="1"/>
    </xf>
    <xf numFmtId="173" fontId="7" fillId="42" borderId="10" xfId="62" applyNumberFormat="1" applyFont="1" applyFill="1" applyBorder="1" applyAlignment="1">
      <alignment horizontal="center" vertical="center" wrapText="1"/>
    </xf>
    <xf numFmtId="173" fontId="60" fillId="0" borderId="10" xfId="62" applyNumberFormat="1" applyFont="1" applyBorder="1" applyAlignment="1">
      <alignment horizontal="right" vertical="center" wrapText="1"/>
    </xf>
    <xf numFmtId="173" fontId="7" fillId="0" borderId="10" xfId="62" applyNumberFormat="1" applyFont="1" applyBorder="1" applyAlignment="1">
      <alignment horizontal="right" vertical="center" wrapText="1"/>
    </xf>
    <xf numFmtId="173" fontId="7" fillId="42" borderId="10" xfId="62" applyNumberFormat="1" applyFont="1" applyFill="1" applyBorder="1" applyAlignment="1">
      <alignment horizontal="center" vertical="center"/>
    </xf>
    <xf numFmtId="173" fontId="5" fillId="40" borderId="10" xfId="62" applyNumberFormat="1" applyFont="1" applyFill="1" applyBorder="1" applyAlignment="1">
      <alignment horizontal="right" vertical="center" wrapText="1"/>
    </xf>
    <xf numFmtId="173" fontId="7" fillId="40" borderId="10" xfId="62" applyNumberFormat="1" applyFont="1" applyFill="1" applyBorder="1" applyAlignment="1">
      <alignment horizontal="right" vertical="center"/>
    </xf>
    <xf numFmtId="173" fontId="7" fillId="0" borderId="10" xfId="62" applyNumberFormat="1" applyFont="1" applyFill="1" applyBorder="1" applyAlignment="1">
      <alignment horizontal="right" vertical="center"/>
    </xf>
    <xf numFmtId="173" fontId="59" fillId="0" borderId="10" xfId="62" applyNumberFormat="1" applyFont="1" applyBorder="1" applyAlignment="1">
      <alignment vertical="center"/>
    </xf>
    <xf numFmtId="173" fontId="59" fillId="41" borderId="10" xfId="62" applyNumberFormat="1" applyFont="1" applyFill="1" applyBorder="1" applyAlignment="1">
      <alignment horizontal="right" vertical="center" wrapText="1"/>
    </xf>
    <xf numFmtId="173" fontId="7" fillId="40" borderId="10" xfId="62" applyNumberFormat="1" applyFont="1" applyFill="1" applyBorder="1" applyAlignment="1">
      <alignment horizontal="right"/>
    </xf>
    <xf numFmtId="173" fontId="5" fillId="0" borderId="0" xfId="62" applyNumberFormat="1" applyFont="1" applyAlignment="1">
      <alignment/>
    </xf>
    <xf numFmtId="173" fontId="5" fillId="0" borderId="0" xfId="62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40" borderId="10" xfId="0" applyFont="1" applyFill="1" applyBorder="1" applyAlignment="1">
      <alignment vertical="center"/>
    </xf>
    <xf numFmtId="0" fontId="7" fillId="40" borderId="1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1" fillId="42" borderId="0" xfId="0" applyFont="1" applyFill="1" applyAlignment="1">
      <alignment/>
    </xf>
    <xf numFmtId="0" fontId="62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 wrapText="1"/>
    </xf>
    <xf numFmtId="0" fontId="63" fillId="42" borderId="10" xfId="0" applyFont="1" applyFill="1" applyBorder="1" applyAlignment="1">
      <alignment vertical="center" wrapText="1"/>
    </xf>
    <xf numFmtId="0" fontId="63" fillId="42" borderId="10" xfId="0" applyFont="1" applyFill="1" applyBorder="1" applyAlignment="1">
      <alignment horizontal="center" vertical="center" wrapText="1"/>
    </xf>
    <xf numFmtId="175" fontId="63" fillId="42" borderId="10" xfId="62" applyNumberFormat="1" applyFont="1" applyFill="1" applyBorder="1" applyAlignment="1">
      <alignment horizontal="right" vertical="center" wrapText="1"/>
    </xf>
    <xf numFmtId="175" fontId="63" fillId="42" borderId="10" xfId="62" applyNumberFormat="1" applyFont="1" applyFill="1" applyBorder="1" applyAlignment="1">
      <alignment horizontal="center" vertical="center" wrapText="1"/>
    </xf>
    <xf numFmtId="0" fontId="62" fillId="42" borderId="0" xfId="0" applyFont="1" applyFill="1" applyBorder="1" applyAlignment="1">
      <alignment horizontal="center" vertical="center"/>
    </xf>
    <xf numFmtId="0" fontId="12" fillId="42" borderId="10" xfId="91" applyFont="1" applyFill="1" applyBorder="1" applyAlignment="1">
      <alignment horizontal="left" vertical="center" wrapText="1"/>
      <protection/>
    </xf>
    <xf numFmtId="0" fontId="12" fillId="42" borderId="10" xfId="0" applyFont="1" applyFill="1" applyBorder="1" applyAlignment="1">
      <alignment vertical="center" wrapText="1"/>
    </xf>
    <xf numFmtId="0" fontId="12" fillId="42" borderId="10" xfId="91" applyFont="1" applyFill="1" applyBorder="1" applyAlignment="1">
      <alignment horizontal="center" vertical="center" wrapText="1"/>
      <protection/>
    </xf>
    <xf numFmtId="0" fontId="12" fillId="42" borderId="10" xfId="0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center" vertical="center" wrapText="1"/>
    </xf>
    <xf numFmtId="173" fontId="12" fillId="42" borderId="10" xfId="62" applyNumberFormat="1" applyFont="1" applyFill="1" applyBorder="1" applyAlignment="1">
      <alignment horizontal="right" vertical="center"/>
    </xf>
    <xf numFmtId="175" fontId="12" fillId="42" borderId="10" xfId="62" applyNumberFormat="1" applyFont="1" applyFill="1" applyBorder="1" applyAlignment="1">
      <alignment horizontal="center" vertical="center"/>
    </xf>
    <xf numFmtId="173" fontId="12" fillId="42" borderId="10" xfId="62" applyNumberFormat="1" applyFont="1" applyFill="1" applyBorder="1" applyAlignment="1">
      <alignment horizontal="right" vertical="center" wrapText="1"/>
    </xf>
    <xf numFmtId="0" fontId="12" fillId="42" borderId="0" xfId="0" applyFont="1" applyFill="1" applyBorder="1" applyAlignment="1">
      <alignment horizontal="center" vertical="center"/>
    </xf>
    <xf numFmtId="175" fontId="12" fillId="42" borderId="10" xfId="69" applyNumberFormat="1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left" vertical="center"/>
    </xf>
    <xf numFmtId="2" fontId="12" fillId="42" borderId="10" xfId="0" applyNumberFormat="1" applyFont="1" applyFill="1" applyBorder="1" applyAlignment="1">
      <alignment horizontal="center" vertical="center" wrapText="1"/>
    </xf>
    <xf numFmtId="175" fontId="12" fillId="42" borderId="10" xfId="62" applyNumberFormat="1" applyFont="1" applyFill="1" applyBorder="1" applyAlignment="1">
      <alignment horizontal="right" vertical="center"/>
    </xf>
    <xf numFmtId="3" fontId="12" fillId="42" borderId="10" xfId="0" applyNumberFormat="1" applyFont="1" applyFill="1" applyBorder="1" applyAlignment="1">
      <alignment horizontal="right" vertical="center" wrapText="1"/>
    </xf>
    <xf numFmtId="0" fontId="62" fillId="42" borderId="10" xfId="0" applyFont="1" applyFill="1" applyBorder="1" applyAlignment="1">
      <alignment horizontal="left" vertical="center" wrapText="1"/>
    </xf>
    <xf numFmtId="0" fontId="62" fillId="42" borderId="10" xfId="0" applyFont="1" applyFill="1" applyBorder="1" applyAlignment="1">
      <alignment vertical="center" wrapText="1"/>
    </xf>
    <xf numFmtId="0" fontId="62" fillId="42" borderId="10" xfId="0" applyFont="1" applyFill="1" applyBorder="1" applyAlignment="1">
      <alignment horizontal="center" vertical="center" wrapText="1"/>
    </xf>
    <xf numFmtId="0" fontId="63" fillId="42" borderId="10" xfId="0" applyFont="1" applyFill="1" applyBorder="1" applyAlignment="1">
      <alignment horizontal="center" vertical="center"/>
    </xf>
    <xf numFmtId="3" fontId="62" fillId="42" borderId="10" xfId="0" applyNumberFormat="1" applyFont="1" applyFill="1" applyBorder="1" applyAlignment="1">
      <alignment horizontal="right" vertical="center"/>
    </xf>
    <xf numFmtId="175" fontId="62" fillId="42" borderId="10" xfId="62" applyNumberFormat="1" applyFont="1" applyFill="1" applyBorder="1" applyAlignment="1">
      <alignment horizontal="center" vertical="center"/>
    </xf>
    <xf numFmtId="3" fontId="63" fillId="42" borderId="10" xfId="0" applyNumberFormat="1" applyFont="1" applyFill="1" applyBorder="1" applyAlignment="1">
      <alignment horizontal="right" vertical="center"/>
    </xf>
    <xf numFmtId="0" fontId="62" fillId="42" borderId="10" xfId="0" applyFont="1" applyFill="1" applyBorder="1" applyAlignment="1">
      <alignment vertical="center"/>
    </xf>
    <xf numFmtId="175" fontId="12" fillId="42" borderId="10" xfId="62" applyNumberFormat="1" applyFont="1" applyFill="1" applyBorder="1" applyAlignment="1">
      <alignment vertical="center"/>
    </xf>
    <xf numFmtId="0" fontId="12" fillId="42" borderId="10" xfId="88" applyFont="1" applyFill="1" applyBorder="1" applyAlignment="1">
      <alignment horizontal="left" vertical="center" wrapText="1"/>
      <protection/>
    </xf>
    <xf numFmtId="175" fontId="62" fillId="42" borderId="10" xfId="62" applyNumberFormat="1" applyFont="1" applyFill="1" applyBorder="1" applyAlignment="1">
      <alignment horizontal="right" vertical="center"/>
    </xf>
    <xf numFmtId="175" fontId="62" fillId="42" borderId="10" xfId="62" applyNumberFormat="1" applyFont="1" applyFill="1" applyBorder="1" applyAlignment="1">
      <alignment horizontal="right" vertical="center" wrapText="1"/>
    </xf>
    <xf numFmtId="0" fontId="62" fillId="42" borderId="10" xfId="88" applyFont="1" applyFill="1" applyBorder="1" applyAlignment="1">
      <alignment horizontal="left" vertical="center" wrapText="1"/>
      <protection/>
    </xf>
    <xf numFmtId="0" fontId="62" fillId="42" borderId="10" xfId="88" applyFont="1" applyFill="1" applyBorder="1" applyAlignment="1">
      <alignment vertical="center" wrapText="1"/>
      <protection/>
    </xf>
    <xf numFmtId="0" fontId="62" fillId="42" borderId="10" xfId="88" applyFont="1" applyFill="1" applyBorder="1" applyAlignment="1">
      <alignment horizontal="center" vertical="center" wrapText="1"/>
      <protection/>
    </xf>
    <xf numFmtId="175" fontId="62" fillId="42" borderId="10" xfId="62" applyNumberFormat="1" applyFont="1" applyFill="1" applyBorder="1" applyAlignment="1">
      <alignment vertical="center"/>
    </xf>
    <xf numFmtId="0" fontId="62" fillId="42" borderId="10" xfId="88" applyFont="1" applyFill="1" applyBorder="1" applyAlignment="1">
      <alignment horizontal="center" vertical="center"/>
      <protection/>
    </xf>
    <xf numFmtId="0" fontId="62" fillId="42" borderId="0" xfId="88" applyFont="1" applyFill="1" applyBorder="1" applyAlignment="1">
      <alignment horizontal="center" vertical="center"/>
      <protection/>
    </xf>
    <xf numFmtId="3" fontId="62" fillId="42" borderId="10" xfId="0" applyNumberFormat="1" applyFont="1" applyFill="1" applyBorder="1" applyAlignment="1">
      <alignment horizontal="right" vertical="center" wrapText="1"/>
    </xf>
    <xf numFmtId="175" fontId="62" fillId="42" borderId="10" xfId="62" applyNumberFormat="1" applyFont="1" applyFill="1" applyBorder="1" applyAlignment="1">
      <alignment horizontal="center" vertical="center" wrapText="1"/>
    </xf>
    <xf numFmtId="0" fontId="12" fillId="42" borderId="10" xfId="84" applyFont="1" applyFill="1" applyBorder="1" applyAlignment="1">
      <alignment horizontal="left" vertical="center" wrapText="1"/>
      <protection/>
    </xf>
    <xf numFmtId="0" fontId="12" fillId="42" borderId="10" xfId="84" applyFont="1" applyFill="1" applyBorder="1" applyAlignment="1">
      <alignment vertical="center" wrapText="1"/>
      <protection/>
    </xf>
    <xf numFmtId="0" fontId="12" fillId="42" borderId="10" xfId="84" applyFont="1" applyFill="1" applyBorder="1" applyAlignment="1">
      <alignment horizontal="center" vertical="center" wrapText="1"/>
      <protection/>
    </xf>
    <xf numFmtId="175" fontId="12" fillId="42" borderId="10" xfId="69" applyNumberFormat="1" applyFont="1" applyFill="1" applyBorder="1" applyAlignment="1">
      <alignment horizontal="right" vertical="center" wrapText="1"/>
    </xf>
    <xf numFmtId="175" fontId="12" fillId="42" borderId="10" xfId="62" applyNumberFormat="1" applyFont="1" applyFill="1" applyBorder="1" applyAlignment="1">
      <alignment horizontal="right" vertical="center" wrapText="1"/>
    </xf>
    <xf numFmtId="3" fontId="12" fillId="42" borderId="10" xfId="0" applyNumberFormat="1" applyFont="1" applyFill="1" applyBorder="1" applyAlignment="1">
      <alignment horizontal="left" vertical="center" wrapText="1"/>
    </xf>
    <xf numFmtId="3" fontId="12" fillId="42" borderId="10" xfId="0" applyNumberFormat="1" applyFont="1" applyFill="1" applyBorder="1" applyAlignment="1">
      <alignment vertical="center" wrapText="1"/>
    </xf>
    <xf numFmtId="3" fontId="12" fillId="42" borderId="10" xfId="0" applyNumberFormat="1" applyFont="1" applyFill="1" applyBorder="1" applyAlignment="1">
      <alignment horizontal="center" vertical="center" wrapText="1"/>
    </xf>
    <xf numFmtId="3" fontId="12" fillId="42" borderId="10" xfId="62" applyNumberFormat="1" applyFont="1" applyFill="1" applyBorder="1" applyAlignment="1">
      <alignment horizontal="center" vertical="center" wrapText="1"/>
    </xf>
    <xf numFmtId="3" fontId="12" fillId="42" borderId="10" xfId="62" applyNumberFormat="1" applyFont="1" applyFill="1" applyBorder="1" applyAlignment="1">
      <alignment horizontal="right" vertical="center" wrapText="1"/>
    </xf>
    <xf numFmtId="175" fontId="13" fillId="42" borderId="10" xfId="62" applyNumberFormat="1" applyFont="1" applyFill="1" applyBorder="1" applyAlignment="1">
      <alignment horizontal="right" vertical="center" wrapText="1"/>
    </xf>
    <xf numFmtId="3" fontId="13" fillId="42" borderId="10" xfId="0" applyNumberFormat="1" applyFont="1" applyFill="1" applyBorder="1" applyAlignment="1">
      <alignment horizontal="right" vertical="center" wrapText="1"/>
    </xf>
    <xf numFmtId="0" fontId="13" fillId="42" borderId="10" xfId="0" applyFont="1" applyFill="1" applyBorder="1" applyAlignment="1">
      <alignment horizontal="center" vertical="center"/>
    </xf>
    <xf numFmtId="0" fontId="13" fillId="42" borderId="0" xfId="0" applyFont="1" applyFill="1" applyBorder="1" applyAlignment="1">
      <alignment horizontal="center" vertical="center"/>
    </xf>
    <xf numFmtId="0" fontId="62" fillId="42" borderId="10" xfId="92" applyFont="1" applyFill="1" applyBorder="1" applyAlignment="1">
      <alignment horizontal="left" vertical="center" wrapText="1"/>
      <protection/>
    </xf>
    <xf numFmtId="0" fontId="62" fillId="42" borderId="10" xfId="92" applyFont="1" applyFill="1" applyBorder="1" applyAlignment="1">
      <alignment horizontal="center" vertical="center" wrapText="1"/>
      <protection/>
    </xf>
    <xf numFmtId="3" fontId="62" fillId="42" borderId="10" xfId="92" applyNumberFormat="1" applyFont="1" applyFill="1" applyBorder="1" applyAlignment="1">
      <alignment horizontal="right" vertical="center" wrapText="1"/>
      <protection/>
    </xf>
    <xf numFmtId="179" fontId="12" fillId="42" borderId="10" xfId="0" applyNumberFormat="1" applyFont="1" applyFill="1" applyBorder="1" applyAlignment="1">
      <alignment horizontal="left" vertical="center" wrapText="1"/>
    </xf>
    <xf numFmtId="0" fontId="12" fillId="42" borderId="10" xfId="0" applyNumberFormat="1" applyFont="1" applyFill="1" applyBorder="1" applyAlignment="1">
      <alignment horizontal="center" vertical="center" wrapText="1"/>
    </xf>
    <xf numFmtId="179" fontId="12" fillId="42" borderId="10" xfId="0" applyNumberFormat="1" applyFont="1" applyFill="1" applyBorder="1" applyAlignment="1">
      <alignment horizontal="center" vertical="center" wrapText="1"/>
    </xf>
    <xf numFmtId="175" fontId="12" fillId="42" borderId="10" xfId="69" applyNumberFormat="1" applyFont="1" applyFill="1" applyBorder="1" applyAlignment="1">
      <alignment horizontal="right" vertical="center"/>
    </xf>
    <xf numFmtId="4" fontId="62" fillId="42" borderId="10" xfId="0" applyNumberFormat="1" applyFont="1" applyFill="1" applyBorder="1" applyAlignment="1">
      <alignment horizontal="right" vertical="center"/>
    </xf>
    <xf numFmtId="0" fontId="62" fillId="42" borderId="0" xfId="0" applyFont="1" applyFill="1" applyBorder="1" applyAlignment="1">
      <alignment horizontal="center" vertical="center" wrapText="1"/>
    </xf>
    <xf numFmtId="2" fontId="12" fillId="42" borderId="10" xfId="0" applyNumberFormat="1" applyFont="1" applyFill="1" applyBorder="1" applyAlignment="1">
      <alignment horizontal="left" vertical="center" wrapText="1"/>
    </xf>
    <xf numFmtId="175" fontId="62" fillId="42" borderId="10" xfId="62" applyNumberFormat="1" applyFont="1" applyFill="1" applyBorder="1" applyAlignment="1">
      <alignment vertical="center" wrapText="1"/>
    </xf>
    <xf numFmtId="175" fontId="13" fillId="42" borderId="10" xfId="62" applyNumberFormat="1" applyFont="1" applyFill="1" applyBorder="1" applyAlignment="1">
      <alignment horizontal="center" vertical="center" wrapText="1"/>
    </xf>
    <xf numFmtId="0" fontId="62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180" fontId="62" fillId="42" borderId="10" xfId="62" applyNumberFormat="1" applyFont="1" applyFill="1" applyBorder="1" applyAlignment="1">
      <alignment horizontal="right" vertical="center" wrapText="1"/>
    </xf>
    <xf numFmtId="0" fontId="62" fillId="42" borderId="10" xfId="0" applyFont="1" applyFill="1" applyBorder="1" applyAlignment="1" applyProtection="1">
      <alignment horizontal="left" vertical="center" wrapText="1"/>
      <protection/>
    </xf>
    <xf numFmtId="0" fontId="62" fillId="42" borderId="10" xfId="0" applyFont="1" applyFill="1" applyBorder="1" applyAlignment="1" applyProtection="1">
      <alignment horizontal="center" vertical="center" wrapText="1"/>
      <protection/>
    </xf>
    <xf numFmtId="0" fontId="13" fillId="42" borderId="10" xfId="100" applyNumberFormat="1" applyFont="1" applyFill="1" applyBorder="1" applyAlignment="1">
      <alignment horizontal="center" vertical="center" wrapText="1"/>
      <protection/>
    </xf>
    <xf numFmtId="3" fontId="62" fillId="42" borderId="10" xfId="68" applyNumberFormat="1" applyFont="1" applyFill="1" applyBorder="1" applyAlignment="1">
      <alignment horizontal="right" vertical="center" wrapText="1"/>
    </xf>
    <xf numFmtId="3" fontId="12" fillId="42" borderId="10" xfId="99" applyNumberFormat="1" applyFont="1" applyFill="1" applyBorder="1" applyAlignment="1" applyProtection="1">
      <alignment horizontal="center" vertical="center" wrapText="1"/>
      <protection hidden="1" locked="0"/>
    </xf>
    <xf numFmtId="3" fontId="13" fillId="42" borderId="10" xfId="107" applyNumberFormat="1" applyFont="1" applyFill="1" applyBorder="1" applyAlignment="1">
      <alignment horizontal="right" vertical="center" wrapText="1"/>
      <protection/>
    </xf>
    <xf numFmtId="0" fontId="13" fillId="42" borderId="10" xfId="95" applyFont="1" applyFill="1" applyBorder="1" applyAlignment="1">
      <alignment horizontal="center" vertical="center" wrapText="1"/>
      <protection/>
    </xf>
    <xf numFmtId="3" fontId="62" fillId="42" borderId="10" xfId="62" applyNumberFormat="1" applyFont="1" applyFill="1" applyBorder="1" applyAlignment="1">
      <alignment horizontal="right" vertical="center" wrapText="1"/>
    </xf>
    <xf numFmtId="0" fontId="13" fillId="42" borderId="10" xfId="100" applyNumberFormat="1" applyFont="1" applyFill="1" applyBorder="1" applyAlignment="1">
      <alignment horizontal="left" vertical="center" wrapText="1"/>
      <protection/>
    </xf>
    <xf numFmtId="0" fontId="12" fillId="42" borderId="10" xfId="0" applyFont="1" applyFill="1" applyBorder="1" applyAlignment="1">
      <alignment horizontal="left" vertical="center" wrapText="1"/>
    </xf>
    <xf numFmtId="175" fontId="12" fillId="42" borderId="10" xfId="62" applyNumberFormat="1" applyFont="1" applyFill="1" applyBorder="1" applyAlignment="1">
      <alignment horizontal="center" vertical="center" wrapText="1"/>
    </xf>
    <xf numFmtId="0" fontId="12" fillId="42" borderId="10" xfId="88" applyFont="1" applyFill="1" applyBorder="1" applyAlignment="1" applyProtection="1">
      <alignment horizontal="center" vertical="center" wrapText="1"/>
      <protection hidden="1" locked="0"/>
    </xf>
    <xf numFmtId="49" fontId="12" fillId="42" borderId="10" xfId="99" applyNumberFormat="1" applyFont="1" applyFill="1" applyBorder="1" applyAlignment="1">
      <alignment horizontal="center" vertical="center" wrapText="1"/>
      <protection/>
    </xf>
    <xf numFmtId="3" fontId="12" fillId="42" borderId="10" xfId="0" applyNumberFormat="1" applyFont="1" applyFill="1" applyBorder="1" applyAlignment="1">
      <alignment horizontal="right" vertical="center"/>
    </xf>
    <xf numFmtId="0" fontId="13" fillId="42" borderId="10" xfId="86" applyFont="1" applyFill="1" applyBorder="1" applyAlignment="1">
      <alignment horizontal="left" vertical="center" wrapText="1"/>
      <protection/>
    </xf>
    <xf numFmtId="0" fontId="13" fillId="42" borderId="10" xfId="86" applyFont="1" applyFill="1" applyBorder="1" applyAlignment="1">
      <alignment horizontal="center" vertical="center" wrapText="1"/>
      <protection/>
    </xf>
    <xf numFmtId="0" fontId="62" fillId="42" borderId="10" xfId="99" applyFont="1" applyFill="1" applyBorder="1" applyAlignment="1">
      <alignment horizontal="center" vertical="center" wrapText="1"/>
      <protection/>
    </xf>
    <xf numFmtId="0" fontId="12" fillId="42" borderId="10" xfId="99" applyFont="1" applyFill="1" applyBorder="1" applyAlignment="1" applyProtection="1">
      <alignment horizontal="center" vertical="center" wrapText="1"/>
      <protection/>
    </xf>
    <xf numFmtId="0" fontId="12" fillId="42" borderId="10" xfId="0" applyFont="1" applyFill="1" applyBorder="1" applyAlignment="1">
      <alignment horizontal="right" vertical="center" wrapText="1"/>
    </xf>
    <xf numFmtId="175" fontId="62" fillId="42" borderId="10" xfId="66" applyNumberFormat="1" applyFont="1" applyFill="1" applyBorder="1" applyAlignment="1" quotePrefix="1">
      <alignment horizontal="right" vertical="center" wrapText="1"/>
    </xf>
    <xf numFmtId="175" fontId="62" fillId="42" borderId="10" xfId="62" applyNumberFormat="1" applyFont="1" applyFill="1" applyBorder="1" applyAlignment="1" quotePrefix="1">
      <alignment horizontal="center" vertical="center" wrapText="1"/>
    </xf>
    <xf numFmtId="0" fontId="62" fillId="42" borderId="10" xfId="0" applyFont="1" applyFill="1" applyBorder="1" applyAlignment="1">
      <alignment horizontal="right" vertical="center" wrapText="1"/>
    </xf>
    <xf numFmtId="183" fontId="13" fillId="43" borderId="10" xfId="62" applyNumberFormat="1" applyFont="1" applyFill="1" applyBorder="1" applyAlignment="1" applyProtection="1">
      <alignment horizontal="center" vertical="center" wrapText="1"/>
      <protection/>
    </xf>
    <xf numFmtId="0" fontId="13" fillId="43" borderId="10" xfId="0" applyFont="1" applyFill="1" applyBorder="1" applyAlignment="1">
      <alignment horizontal="center" vertical="center" wrapText="1"/>
    </xf>
    <xf numFmtId="9" fontId="62" fillId="42" borderId="10" xfId="0" applyNumberFormat="1" applyFont="1" applyFill="1" applyBorder="1" applyAlignment="1">
      <alignment horizontal="center" vertical="center"/>
    </xf>
    <xf numFmtId="0" fontId="12" fillId="42" borderId="10" xfId="92" applyFont="1" applyFill="1" applyBorder="1" applyAlignment="1">
      <alignment horizontal="center" vertical="center" wrapText="1"/>
      <protection/>
    </xf>
    <xf numFmtId="0" fontId="12" fillId="42" borderId="0" xfId="0" applyFont="1" applyFill="1" applyBorder="1" applyAlignment="1">
      <alignment horizontal="center" vertical="center" wrapText="1"/>
    </xf>
    <xf numFmtId="3" fontId="12" fillId="42" borderId="10" xfId="62" applyNumberFormat="1" applyFont="1" applyFill="1" applyBorder="1" applyAlignment="1" quotePrefix="1">
      <alignment horizontal="center" vertical="center" wrapText="1"/>
    </xf>
    <xf numFmtId="3" fontId="62" fillId="42" borderId="10" xfId="92" applyNumberFormat="1" applyFont="1" applyFill="1" applyBorder="1" applyAlignment="1">
      <alignment horizontal="center" vertical="center" wrapText="1"/>
      <protection/>
    </xf>
    <xf numFmtId="179" fontId="12" fillId="42" borderId="10" xfId="0" applyNumberFormat="1" applyFont="1" applyFill="1" applyBorder="1" applyAlignment="1">
      <alignment horizontal="left" vertical="center"/>
    </xf>
    <xf numFmtId="0" fontId="13" fillId="42" borderId="10" xfId="0" applyFont="1" applyFill="1" applyBorder="1" applyAlignment="1">
      <alignment vertical="center" wrapText="1"/>
    </xf>
    <xf numFmtId="0" fontId="13" fillId="42" borderId="10" xfId="0" applyFont="1" applyFill="1" applyBorder="1" applyAlignment="1">
      <alignment horizontal="center" vertical="center" wrapText="1"/>
    </xf>
    <xf numFmtId="179" fontId="16" fillId="42" borderId="10" xfId="0" applyNumberFormat="1" applyFont="1" applyFill="1" applyBorder="1" applyAlignment="1">
      <alignment horizontal="center" vertical="center" wrapText="1"/>
    </xf>
    <xf numFmtId="181" fontId="12" fillId="42" borderId="10" xfId="0" applyNumberFormat="1" applyFont="1" applyFill="1" applyBorder="1" applyAlignment="1">
      <alignment horizontal="right" vertical="center" wrapText="1"/>
    </xf>
    <xf numFmtId="0" fontId="12" fillId="42" borderId="10" xfId="89" applyFont="1" applyFill="1" applyBorder="1" applyAlignment="1" applyProtection="1">
      <alignment horizontal="center" vertical="center" wrapText="1"/>
      <protection hidden="1" locked="0"/>
    </xf>
    <xf numFmtId="3" fontId="62" fillId="42" borderId="10" xfId="69" applyNumberFormat="1" applyFont="1" applyFill="1" applyBorder="1" applyAlignment="1">
      <alignment horizontal="right" vertical="center" wrapText="1"/>
    </xf>
    <xf numFmtId="0" fontId="62" fillId="42" borderId="10" xfId="0" applyFont="1" applyFill="1" applyBorder="1" applyAlignment="1">
      <alignment horizontal="right" vertical="center"/>
    </xf>
    <xf numFmtId="1" fontId="13" fillId="42" borderId="10" xfId="0" applyNumberFormat="1" applyFont="1" applyFill="1" applyBorder="1" applyAlignment="1">
      <alignment horizontal="center" vertical="center" wrapText="1"/>
    </xf>
    <xf numFmtId="2" fontId="13" fillId="42" borderId="10" xfId="0" applyNumberFormat="1" applyFont="1" applyFill="1" applyBorder="1" applyAlignment="1">
      <alignment horizontal="center" vertical="center" wrapText="1"/>
    </xf>
    <xf numFmtId="2" fontId="13" fillId="42" borderId="10" xfId="0" applyNumberFormat="1" applyFont="1" applyFill="1" applyBorder="1" applyAlignment="1">
      <alignment vertical="center" wrapText="1"/>
    </xf>
    <xf numFmtId="0" fontId="13" fillId="42" borderId="10" xfId="0" applyFont="1" applyFill="1" applyBorder="1" applyAlignment="1">
      <alignment horizontal="left" vertical="center" wrapText="1"/>
    </xf>
    <xf numFmtId="3" fontId="13" fillId="42" borderId="10" xfId="0" applyNumberFormat="1" applyFont="1" applyFill="1" applyBorder="1" applyAlignment="1">
      <alignment horizontal="center" vertical="center" wrapText="1"/>
    </xf>
    <xf numFmtId="0" fontId="12" fillId="42" borderId="10" xfId="0" applyFont="1" applyFill="1" applyBorder="1" applyAlignment="1" applyProtection="1">
      <alignment horizontal="left" vertical="center" wrapText="1"/>
      <protection/>
    </xf>
    <xf numFmtId="0" fontId="12" fillId="42" borderId="10" xfId="0" applyFont="1" applyFill="1" applyBorder="1" applyAlignment="1" applyProtection="1">
      <alignment vertical="center" wrapText="1"/>
      <protection/>
    </xf>
    <xf numFmtId="0" fontId="12" fillId="42" borderId="10" xfId="0" applyFont="1" applyFill="1" applyBorder="1" applyAlignment="1" applyProtection="1">
      <alignment horizontal="center" vertical="center" wrapText="1"/>
      <protection/>
    </xf>
    <xf numFmtId="175" fontId="12" fillId="42" borderId="10" xfId="62" applyNumberFormat="1" applyFont="1" applyFill="1" applyBorder="1" applyAlignment="1" applyProtection="1">
      <alignment horizontal="right" vertical="center" wrapText="1"/>
      <protection/>
    </xf>
    <xf numFmtId="175" fontId="12" fillId="42" borderId="10" xfId="62" applyNumberFormat="1" applyFont="1" applyFill="1" applyBorder="1" applyAlignment="1" applyProtection="1">
      <alignment horizontal="right" vertical="center"/>
      <protection locked="0"/>
    </xf>
    <xf numFmtId="0" fontId="62" fillId="42" borderId="10" xfId="0" applyFont="1" applyFill="1" applyBorder="1" applyAlignment="1" applyProtection="1">
      <alignment horizontal="center" vertical="center" wrapText="1"/>
      <protection locked="0"/>
    </xf>
    <xf numFmtId="0" fontId="62" fillId="42" borderId="0" xfId="0" applyFont="1" applyFill="1" applyBorder="1" applyAlignment="1" applyProtection="1">
      <alignment horizontal="center" vertical="center" wrapText="1"/>
      <protection locked="0"/>
    </xf>
    <xf numFmtId="175" fontId="10" fillId="42" borderId="10" xfId="62" applyNumberFormat="1" applyFont="1" applyFill="1" applyBorder="1" applyAlignment="1">
      <alignment horizontal="center" vertical="center" wrapText="1"/>
    </xf>
    <xf numFmtId="175" fontId="12" fillId="42" borderId="10" xfId="62" applyNumberFormat="1" applyFont="1" applyFill="1" applyBorder="1" applyAlignment="1" applyProtection="1">
      <alignment vertical="center" wrapText="1"/>
      <protection locked="0"/>
    </xf>
    <xf numFmtId="0" fontId="62" fillId="42" borderId="10" xfId="91" applyFont="1" applyFill="1" applyBorder="1" applyAlignment="1">
      <alignment horizontal="center" vertical="center" wrapText="1"/>
      <protection/>
    </xf>
    <xf numFmtId="0" fontId="62" fillId="42" borderId="10" xfId="91" applyFont="1" applyFill="1" applyBorder="1" applyAlignment="1">
      <alignment vertical="center" wrapText="1"/>
      <protection/>
    </xf>
    <xf numFmtId="0" fontId="62" fillId="42" borderId="10" xfId="91" applyFont="1" applyFill="1" applyBorder="1" applyAlignment="1">
      <alignment horizontal="center" vertical="center"/>
      <protection/>
    </xf>
    <xf numFmtId="0" fontId="12" fillId="42" borderId="10" xfId="0" applyFont="1" applyFill="1" applyBorder="1" applyAlignment="1" applyProtection="1">
      <alignment horizontal="center" vertical="center" wrapText="1"/>
      <protection locked="0"/>
    </xf>
    <xf numFmtId="3" fontId="62" fillId="42" borderId="10" xfId="91" applyNumberFormat="1" applyFont="1" applyFill="1" applyBorder="1" applyAlignment="1">
      <alignment horizontal="right" vertical="center" wrapText="1"/>
      <protection/>
    </xf>
    <xf numFmtId="0" fontId="62" fillId="42" borderId="10" xfId="93" applyFont="1" applyFill="1" applyBorder="1" applyAlignment="1">
      <alignment horizontal="left" vertical="center"/>
      <protection/>
    </xf>
    <xf numFmtId="0" fontId="62" fillId="42" borderId="10" xfId="93" applyFont="1" applyFill="1" applyBorder="1" applyAlignment="1">
      <alignment vertical="center" wrapText="1"/>
      <protection/>
    </xf>
    <xf numFmtId="0" fontId="62" fillId="42" borderId="10" xfId="93" applyFont="1" applyFill="1" applyBorder="1" applyAlignment="1">
      <alignment horizontal="center" vertical="center" wrapText="1"/>
      <protection/>
    </xf>
    <xf numFmtId="0" fontId="62" fillId="42" borderId="10" xfId="93" applyFont="1" applyFill="1" applyBorder="1" applyAlignment="1">
      <alignment horizontal="center" vertical="center"/>
      <protection/>
    </xf>
    <xf numFmtId="3" fontId="62" fillId="42" borderId="10" xfId="93" applyNumberFormat="1" applyFont="1" applyFill="1" applyBorder="1" applyAlignment="1">
      <alignment horizontal="right" vertical="center"/>
      <protection/>
    </xf>
    <xf numFmtId="3" fontId="62" fillId="42" borderId="10" xfId="93" applyNumberFormat="1" applyFont="1" applyFill="1" applyBorder="1" applyAlignment="1">
      <alignment horizontal="right" vertical="center" wrapText="1"/>
      <protection/>
    </xf>
    <xf numFmtId="49" fontId="12" fillId="42" borderId="10" xfId="0" applyNumberFormat="1" applyFont="1" applyFill="1" applyBorder="1" applyAlignment="1">
      <alignment horizontal="left" vertical="center" wrapText="1" shrinkToFit="1"/>
    </xf>
    <xf numFmtId="49" fontId="12" fillId="42" borderId="10" xfId="0" applyNumberFormat="1" applyFont="1" applyFill="1" applyBorder="1" applyAlignment="1">
      <alignment horizontal="center" vertical="center" wrapText="1" shrinkToFit="1"/>
    </xf>
    <xf numFmtId="175" fontId="12" fillId="42" borderId="10" xfId="62" applyNumberFormat="1" applyFont="1" applyFill="1" applyBorder="1" applyAlignment="1">
      <alignment horizontal="right" vertical="center" wrapText="1" shrinkToFit="1"/>
    </xf>
    <xf numFmtId="0" fontId="13" fillId="42" borderId="10" xfId="88" applyNumberFormat="1" applyFont="1" applyFill="1" applyBorder="1" applyAlignment="1">
      <alignment vertical="center" wrapText="1"/>
      <protection/>
    </xf>
    <xf numFmtId="181" fontId="13" fillId="42" borderId="10" xfId="0" applyNumberFormat="1" applyFont="1" applyFill="1" applyBorder="1" applyAlignment="1">
      <alignment horizontal="left" vertical="center" wrapText="1"/>
    </xf>
    <xf numFmtId="181" fontId="13" fillId="42" borderId="10" xfId="0" applyNumberFormat="1" applyFont="1" applyFill="1" applyBorder="1" applyAlignment="1">
      <alignment horizontal="center" vertical="center" wrapText="1"/>
    </xf>
    <xf numFmtId="184" fontId="13" fillId="42" borderId="10" xfId="0" applyNumberFormat="1" applyFont="1" applyFill="1" applyBorder="1" applyAlignment="1">
      <alignment horizontal="center" vertical="center" wrapText="1"/>
    </xf>
    <xf numFmtId="181" fontId="13" fillId="42" borderId="10" xfId="0" applyNumberFormat="1" applyFont="1" applyFill="1" applyBorder="1" applyAlignment="1">
      <alignment horizontal="right" vertical="center" wrapText="1"/>
    </xf>
    <xf numFmtId="0" fontId="12" fillId="42" borderId="10" xfId="88" applyNumberFormat="1" applyFont="1" applyFill="1" applyBorder="1" applyAlignment="1">
      <alignment horizontal="center" vertical="center" wrapText="1"/>
      <protection/>
    </xf>
    <xf numFmtId="3" fontId="13" fillId="42" borderId="10" xfId="97" applyNumberFormat="1" applyFont="1" applyFill="1" applyBorder="1" applyAlignment="1">
      <alignment horizontal="right" vertical="center" wrapText="1"/>
      <protection/>
    </xf>
    <xf numFmtId="181" fontId="12" fillId="42" borderId="10" xfId="0" applyNumberFormat="1" applyFont="1" applyFill="1" applyBorder="1" applyAlignment="1">
      <alignment horizontal="center" vertical="center" wrapText="1"/>
    </xf>
    <xf numFmtId="175" fontId="62" fillId="42" borderId="0" xfId="0" applyNumberFormat="1" applyFont="1" applyFill="1" applyBorder="1" applyAlignment="1">
      <alignment horizontal="center" vertical="center"/>
    </xf>
    <xf numFmtId="43" fontId="62" fillId="42" borderId="10" xfId="0" applyNumberFormat="1" applyFont="1" applyFill="1" applyBorder="1" applyAlignment="1">
      <alignment horizontal="center" vertical="center"/>
    </xf>
    <xf numFmtId="171" fontId="62" fillId="42" borderId="0" xfId="62" applyFont="1" applyFill="1" applyAlignment="1">
      <alignment vertical="center"/>
    </xf>
    <xf numFmtId="185" fontId="62" fillId="42" borderId="0" xfId="0" applyNumberFormat="1" applyFont="1" applyFill="1" applyAlignment="1">
      <alignment vertical="center"/>
    </xf>
    <xf numFmtId="0" fontId="61" fillId="42" borderId="0" xfId="0" applyFont="1" applyFill="1" applyAlignment="1">
      <alignment vertical="center"/>
    </xf>
    <xf numFmtId="0" fontId="62" fillId="42" borderId="0" xfId="0" applyFont="1" applyFill="1" applyAlignment="1">
      <alignment vertical="center"/>
    </xf>
    <xf numFmtId="0" fontId="62" fillId="42" borderId="0" xfId="88" applyFont="1" applyFill="1" applyAlignment="1">
      <alignment vertical="center"/>
      <protection/>
    </xf>
    <xf numFmtId="1" fontId="12" fillId="42" borderId="10" xfId="0" applyNumberFormat="1" applyFont="1" applyFill="1" applyBorder="1" applyAlignment="1">
      <alignment horizontal="left" vertical="center" wrapText="1"/>
    </xf>
    <xf numFmtId="0" fontId="62" fillId="42" borderId="11" xfId="0" applyFont="1" applyFill="1" applyBorder="1" applyAlignment="1">
      <alignment horizontal="center" vertical="center" wrapText="1"/>
    </xf>
    <xf numFmtId="3" fontId="12" fillId="44" borderId="10" xfId="0" applyNumberFormat="1" applyFont="1" applyFill="1" applyBorder="1" applyAlignment="1">
      <alignment horizontal="left" vertical="center" wrapText="1"/>
    </xf>
    <xf numFmtId="3" fontId="12" fillId="44" borderId="10" xfId="0" applyNumberFormat="1" applyFont="1" applyFill="1" applyBorder="1" applyAlignment="1">
      <alignment horizontal="center" vertical="center" wrapText="1"/>
    </xf>
    <xf numFmtId="3" fontId="12" fillId="44" borderId="10" xfId="0" applyNumberFormat="1" applyFont="1" applyFill="1" applyBorder="1" applyAlignment="1">
      <alignment horizontal="right" vertical="center" wrapText="1"/>
    </xf>
    <xf numFmtId="3" fontId="12" fillId="42" borderId="10" xfId="62" applyNumberFormat="1" applyFont="1" applyFill="1" applyBorder="1" applyAlignment="1" applyProtection="1">
      <alignment horizontal="right" vertical="center" wrapText="1"/>
      <protection locked="0"/>
    </xf>
    <xf numFmtId="175" fontId="62" fillId="42" borderId="10" xfId="62" applyNumberFormat="1" applyFont="1" applyFill="1" applyBorder="1" applyAlignment="1" applyProtection="1">
      <alignment horizontal="center" vertical="center" wrapText="1"/>
      <protection locked="0"/>
    </xf>
    <xf numFmtId="3" fontId="12" fillId="42" borderId="10" xfId="69" applyNumberFormat="1" applyFont="1" applyFill="1" applyBorder="1" applyAlignment="1">
      <alignment vertical="center" wrapText="1"/>
    </xf>
    <xf numFmtId="3" fontId="12" fillId="42" borderId="0" xfId="0" applyNumberFormat="1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vertical="center"/>
    </xf>
    <xf numFmtId="0" fontId="13" fillId="42" borderId="10" xfId="0" applyFont="1" applyFill="1" applyBorder="1" applyAlignment="1" applyProtection="1">
      <alignment horizontal="center" vertical="center" wrapText="1"/>
      <protection locked="0"/>
    </xf>
    <xf numFmtId="3" fontId="12" fillId="42" borderId="10" xfId="98" applyNumberFormat="1" applyFont="1" applyFill="1" applyBorder="1" applyAlignment="1" applyProtection="1">
      <alignment horizontal="center" vertical="center" wrapText="1"/>
      <protection locked="0"/>
    </xf>
    <xf numFmtId="4" fontId="12" fillId="42" borderId="10" xfId="69" applyNumberFormat="1" applyFont="1" applyFill="1" applyBorder="1" applyAlignment="1">
      <alignment horizontal="left" vertical="center"/>
    </xf>
    <xf numFmtId="4" fontId="12" fillId="42" borderId="10" xfId="69" applyNumberFormat="1" applyFont="1" applyFill="1" applyBorder="1" applyAlignment="1">
      <alignment vertical="center" wrapText="1"/>
    </xf>
    <xf numFmtId="3" fontId="12" fillId="42" borderId="10" xfId="69" applyNumberFormat="1" applyFont="1" applyFill="1" applyBorder="1" applyAlignment="1">
      <alignment horizontal="center" vertical="center"/>
    </xf>
    <xf numFmtId="4" fontId="12" fillId="42" borderId="10" xfId="69" applyNumberFormat="1" applyFont="1" applyFill="1" applyBorder="1" applyAlignment="1">
      <alignment horizontal="center" vertical="center"/>
    </xf>
    <xf numFmtId="4" fontId="12" fillId="42" borderId="10" xfId="94" applyNumberFormat="1" applyFont="1" applyFill="1" applyBorder="1" applyAlignment="1">
      <alignment horizontal="right" vertical="center" wrapText="1"/>
      <protection/>
    </xf>
    <xf numFmtId="3" fontId="12" fillId="42" borderId="10" xfId="94" applyNumberFormat="1" applyFont="1" applyFill="1" applyBorder="1" applyAlignment="1">
      <alignment horizontal="right" vertical="center" wrapText="1"/>
      <protection/>
    </xf>
    <xf numFmtId="1" fontId="12" fillId="42" borderId="10" xfId="101" applyNumberFormat="1" applyFont="1" applyFill="1" applyBorder="1" applyAlignment="1">
      <alignment horizontal="center" vertical="center"/>
      <protection/>
    </xf>
    <xf numFmtId="1" fontId="12" fillId="42" borderId="0" xfId="101" applyNumberFormat="1" applyFont="1" applyFill="1" applyBorder="1" applyAlignment="1">
      <alignment horizontal="center" vertical="center"/>
      <protection/>
    </xf>
    <xf numFmtId="4" fontId="12" fillId="42" borderId="10" xfId="69" applyNumberFormat="1" applyFont="1" applyFill="1" applyBorder="1" applyAlignment="1">
      <alignment horizontal="right" vertical="center" wrapText="1"/>
    </xf>
    <xf numFmtId="2" fontId="13" fillId="42" borderId="10" xfId="0" applyNumberFormat="1" applyFont="1" applyFill="1" applyBorder="1" applyAlignment="1" applyProtection="1" quotePrefix="1">
      <alignment horizontal="center" vertical="center" wrapText="1"/>
      <protection locked="0"/>
    </xf>
    <xf numFmtId="2" fontId="13" fillId="42" borderId="10" xfId="0" applyNumberFormat="1" applyFont="1" applyFill="1" applyBorder="1" applyAlignment="1" applyProtection="1">
      <alignment horizontal="center" vertical="center" wrapText="1"/>
      <protection locked="0"/>
    </xf>
    <xf numFmtId="186" fontId="13" fillId="43" borderId="10" xfId="62" applyNumberFormat="1" applyFont="1" applyFill="1" applyBorder="1" applyAlignment="1" applyProtection="1">
      <alignment horizontal="center" vertical="center" wrapText="1"/>
      <protection/>
    </xf>
    <xf numFmtId="175" fontId="12" fillId="42" borderId="10" xfId="69" applyNumberFormat="1" applyFont="1" applyFill="1" applyBorder="1" applyAlignment="1">
      <alignment horizontal="left" vertical="center" wrapText="1"/>
    </xf>
    <xf numFmtId="175" fontId="12" fillId="42" borderId="10" xfId="69" applyNumberFormat="1" applyFont="1" applyFill="1" applyBorder="1" applyAlignment="1">
      <alignment vertical="center" wrapText="1"/>
    </xf>
    <xf numFmtId="3" fontId="12" fillId="42" borderId="10" xfId="69" applyNumberFormat="1" applyFont="1" applyFill="1" applyBorder="1" applyAlignment="1">
      <alignment horizontal="left" vertical="center" wrapText="1"/>
    </xf>
    <xf numFmtId="3" fontId="12" fillId="42" borderId="10" xfId="69" applyNumberFormat="1" applyFont="1" applyFill="1" applyBorder="1" applyAlignment="1">
      <alignment horizontal="center" vertical="center" wrapText="1"/>
    </xf>
    <xf numFmtId="3" fontId="12" fillId="42" borderId="10" xfId="69" applyNumberFormat="1" applyFont="1" applyFill="1" applyBorder="1" applyAlignment="1">
      <alignment horizontal="right" vertical="center" wrapText="1"/>
    </xf>
    <xf numFmtId="49" fontId="12" fillId="42" borderId="10" xfId="88" applyNumberFormat="1" applyFont="1" applyFill="1" applyBorder="1" applyAlignment="1" applyProtection="1">
      <alignment horizontal="left" vertical="center" wrapText="1"/>
      <protection locked="0"/>
    </xf>
    <xf numFmtId="3" fontId="12" fillId="44" borderId="10" xfId="0" applyNumberFormat="1" applyFont="1" applyFill="1" applyBorder="1" applyAlignment="1">
      <alignment vertical="center" wrapText="1"/>
    </xf>
    <xf numFmtId="175" fontId="62" fillId="45" borderId="0" xfId="0" applyNumberFormat="1" applyFont="1" applyFill="1" applyBorder="1" applyAlignment="1">
      <alignment horizontal="center" vertical="center"/>
    </xf>
    <xf numFmtId="43" fontId="62" fillId="29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 vertical="center"/>
    </xf>
    <xf numFmtId="0" fontId="12" fillId="42" borderId="10" xfId="90" applyFont="1" applyFill="1" applyBorder="1" applyAlignment="1">
      <alignment horizontal="center" vertical="center" wrapText="1"/>
      <protection/>
    </xf>
    <xf numFmtId="187" fontId="12" fillId="42" borderId="10" xfId="0" applyNumberFormat="1" applyFont="1" applyFill="1" applyBorder="1" applyAlignment="1">
      <alignment horizontal="center" vertical="center" wrapText="1"/>
    </xf>
    <xf numFmtId="0" fontId="12" fillId="44" borderId="10" xfId="0" applyFont="1" applyFill="1" applyBorder="1" applyAlignment="1">
      <alignment horizontal="center" vertical="center" wrapText="1"/>
    </xf>
    <xf numFmtId="3" fontId="12" fillId="42" borderId="10" xfId="0" applyNumberFormat="1" applyFont="1" applyFill="1" applyBorder="1" applyAlignment="1" applyProtection="1">
      <alignment horizontal="left" vertical="center" wrapText="1"/>
      <protection/>
    </xf>
    <xf numFmtId="3" fontId="12" fillId="42" borderId="10" xfId="0" applyNumberFormat="1" applyFont="1" applyFill="1" applyBorder="1" applyAlignment="1" applyProtection="1">
      <alignment vertical="center" wrapText="1"/>
      <protection/>
    </xf>
    <xf numFmtId="3" fontId="12" fillId="42" borderId="10" xfId="62" applyNumberFormat="1" applyFont="1" applyFill="1" applyBorder="1" applyAlignment="1" applyProtection="1">
      <alignment horizontal="center" vertical="center" wrapText="1"/>
      <protection/>
    </xf>
    <xf numFmtId="3" fontId="12" fillId="42" borderId="10" xfId="0" applyNumberFormat="1" applyFont="1" applyFill="1" applyBorder="1" applyAlignment="1" applyProtection="1">
      <alignment horizontal="center" vertical="center" wrapText="1"/>
      <protection/>
    </xf>
    <xf numFmtId="3" fontId="12" fillId="42" borderId="10" xfId="92" applyNumberFormat="1" applyFont="1" applyFill="1" applyBorder="1" applyAlignment="1">
      <alignment horizontal="left" vertical="center" wrapText="1"/>
      <protection/>
    </xf>
    <xf numFmtId="3" fontId="12" fillId="42" borderId="10" xfId="92" applyNumberFormat="1" applyFont="1" applyFill="1" applyBorder="1" applyAlignment="1">
      <alignment horizontal="center" vertical="center" wrapText="1"/>
      <protection/>
    </xf>
    <xf numFmtId="3" fontId="12" fillId="42" borderId="10" xfId="107" applyNumberFormat="1" applyFont="1" applyFill="1" applyBorder="1" applyAlignment="1">
      <alignment horizontal="center" vertical="center" wrapText="1"/>
      <protection/>
    </xf>
    <xf numFmtId="3" fontId="12" fillId="42" borderId="10" xfId="92" applyNumberFormat="1" applyFont="1" applyFill="1" applyBorder="1" applyAlignment="1">
      <alignment horizontal="right" vertical="center" wrapText="1"/>
      <protection/>
    </xf>
    <xf numFmtId="3" fontId="12" fillId="42" borderId="10" xfId="0" applyNumberFormat="1" applyFont="1" applyFill="1" applyBorder="1" applyAlignment="1">
      <alignment horizontal="center" vertical="center"/>
    </xf>
    <xf numFmtId="0" fontId="13" fillId="42" borderId="10" xfId="0" applyFont="1" applyFill="1" applyBorder="1" applyAlignment="1">
      <alignment horizontal="right" vertical="center" wrapText="1"/>
    </xf>
    <xf numFmtId="0" fontId="13" fillId="42" borderId="12" xfId="0" applyFont="1" applyFill="1" applyBorder="1" applyAlignment="1">
      <alignment horizontal="left" vertical="center" wrapText="1"/>
    </xf>
    <xf numFmtId="0" fontId="12" fillId="42" borderId="12" xfId="0" applyFont="1" applyFill="1" applyBorder="1" applyAlignment="1">
      <alignment horizontal="center" vertical="center" wrapText="1"/>
    </xf>
    <xf numFmtId="0" fontId="12" fillId="42" borderId="12" xfId="0" applyFont="1" applyFill="1" applyBorder="1" applyAlignment="1">
      <alignment horizontal="left" vertical="center" wrapText="1"/>
    </xf>
    <xf numFmtId="175" fontId="12" fillId="42" borderId="12" xfId="69" applyNumberFormat="1" applyFont="1" applyFill="1" applyBorder="1" applyAlignment="1">
      <alignment horizontal="right" vertical="center" wrapText="1"/>
    </xf>
    <xf numFmtId="4" fontId="12" fillId="42" borderId="12" xfId="69" applyNumberFormat="1" applyFont="1" applyFill="1" applyBorder="1" applyAlignment="1">
      <alignment horizontal="left" vertical="center"/>
    </xf>
    <xf numFmtId="3" fontId="12" fillId="42" borderId="12" xfId="69" applyNumberFormat="1" applyFont="1" applyFill="1" applyBorder="1" applyAlignment="1">
      <alignment horizontal="center" vertical="center"/>
    </xf>
    <xf numFmtId="4" fontId="12" fillId="42" borderId="12" xfId="69" applyNumberFormat="1" applyFont="1" applyFill="1" applyBorder="1" applyAlignment="1">
      <alignment horizontal="center" vertical="center"/>
    </xf>
    <xf numFmtId="4" fontId="12" fillId="42" borderId="12" xfId="69" applyNumberFormat="1" applyFont="1" applyFill="1" applyBorder="1" applyAlignment="1">
      <alignment horizontal="right" vertical="center" wrapText="1"/>
    </xf>
    <xf numFmtId="0" fontId="12" fillId="42" borderId="10" xfId="94" applyFont="1" applyFill="1" applyBorder="1" applyAlignment="1">
      <alignment horizontal="right" vertical="center" wrapText="1"/>
      <protection/>
    </xf>
    <xf numFmtId="0" fontId="62" fillId="42" borderId="12" xfId="0" applyFont="1" applyFill="1" applyBorder="1" applyAlignment="1">
      <alignment horizontal="left" vertical="center"/>
    </xf>
    <xf numFmtId="0" fontId="62" fillId="42" borderId="12" xfId="0" applyFont="1" applyFill="1" applyBorder="1" applyAlignment="1">
      <alignment horizontal="center" vertical="center"/>
    </xf>
    <xf numFmtId="3" fontId="62" fillId="42" borderId="12" xfId="0" applyNumberFormat="1" applyFont="1" applyFill="1" applyBorder="1" applyAlignment="1">
      <alignment horizontal="right" vertical="center" wrapText="1"/>
    </xf>
    <xf numFmtId="0" fontId="62" fillId="42" borderId="12" xfId="0" applyFont="1" applyFill="1" applyBorder="1" applyAlignment="1">
      <alignment horizontal="left" vertical="center" wrapText="1"/>
    </xf>
    <xf numFmtId="0" fontId="62" fillId="42" borderId="12" xfId="0" applyFont="1" applyFill="1" applyBorder="1" applyAlignment="1">
      <alignment horizontal="center" vertical="center" wrapText="1"/>
    </xf>
    <xf numFmtId="3" fontId="12" fillId="44" borderId="12" xfId="0" applyNumberFormat="1" applyFont="1" applyFill="1" applyBorder="1" applyAlignment="1">
      <alignment horizontal="left" vertical="center" wrapText="1"/>
    </xf>
    <xf numFmtId="3" fontId="12" fillId="44" borderId="12" xfId="0" applyNumberFormat="1" applyFont="1" applyFill="1" applyBorder="1" applyAlignment="1">
      <alignment horizontal="center" vertical="center" wrapText="1"/>
    </xf>
    <xf numFmtId="3" fontId="12" fillId="44" borderId="12" xfId="0" applyNumberFormat="1" applyFont="1" applyFill="1" applyBorder="1" applyAlignment="1">
      <alignment horizontal="right" vertical="center" wrapText="1"/>
    </xf>
    <xf numFmtId="175" fontId="62" fillId="42" borderId="12" xfId="62" applyNumberFormat="1" applyFont="1" applyFill="1" applyBorder="1" applyAlignment="1">
      <alignment horizontal="right" vertical="center"/>
    </xf>
    <xf numFmtId="175" fontId="62" fillId="42" borderId="12" xfId="62" applyNumberFormat="1" applyFont="1" applyFill="1" applyBorder="1" applyAlignment="1">
      <alignment horizontal="right" vertical="center" wrapText="1"/>
    </xf>
    <xf numFmtId="0" fontId="63" fillId="42" borderId="12" xfId="0" applyFont="1" applyFill="1" applyBorder="1" applyAlignment="1">
      <alignment horizontal="left" vertical="center" wrapText="1"/>
    </xf>
    <xf numFmtId="0" fontId="63" fillId="42" borderId="12" xfId="0" applyFont="1" applyFill="1" applyBorder="1" applyAlignment="1">
      <alignment horizontal="center" vertical="center" wrapText="1"/>
    </xf>
    <xf numFmtId="175" fontId="63" fillId="42" borderId="12" xfId="62" applyNumberFormat="1" applyFont="1" applyFill="1" applyBorder="1" applyAlignment="1">
      <alignment horizontal="right" vertical="center" wrapText="1"/>
    </xf>
    <xf numFmtId="0" fontId="12" fillId="42" borderId="10" xfId="0" applyFont="1" applyFill="1" applyBorder="1" applyAlignment="1">
      <alignment horizontal="center" vertical="center" wrapText="1" shrinkToFit="1"/>
    </xf>
    <xf numFmtId="175" fontId="12" fillId="42" borderId="10" xfId="67" applyNumberFormat="1" applyFont="1" applyFill="1" applyBorder="1" applyAlignment="1">
      <alignment horizontal="right" vertical="center"/>
    </xf>
    <xf numFmtId="0" fontId="12" fillId="42" borderId="12" xfId="84" applyFont="1" applyFill="1" applyBorder="1" applyAlignment="1">
      <alignment horizontal="left" vertical="center" wrapText="1"/>
      <protection/>
    </xf>
    <xf numFmtId="0" fontId="7" fillId="0" borderId="12" xfId="91" applyFont="1" applyBorder="1" applyAlignment="1">
      <alignment horizontal="left" vertical="center" wrapText="1"/>
      <protection/>
    </xf>
    <xf numFmtId="0" fontId="62" fillId="42" borderId="12" xfId="88" applyFont="1" applyFill="1" applyBorder="1" applyAlignment="1">
      <alignment horizontal="left" vertical="center" wrapText="1"/>
      <protection/>
    </xf>
    <xf numFmtId="2" fontId="12" fillId="42" borderId="10" xfId="0" applyNumberFormat="1" applyFont="1" applyFill="1" applyBorder="1" applyAlignment="1">
      <alignment horizontal="left" vertical="center"/>
    </xf>
    <xf numFmtId="0" fontId="60" fillId="0" borderId="12" xfId="0" applyFont="1" applyBorder="1" applyAlignment="1">
      <alignment horizontal="left" vertical="center" wrapText="1"/>
    </xf>
    <xf numFmtId="0" fontId="7" fillId="40" borderId="12" xfId="0" applyFont="1" applyFill="1" applyBorder="1" applyAlignment="1">
      <alignment wrapText="1"/>
    </xf>
    <xf numFmtId="0" fontId="12" fillId="42" borderId="11" xfId="84" applyFont="1" applyFill="1" applyBorder="1" applyAlignment="1">
      <alignment horizontal="center" vertical="center" wrapText="1"/>
      <protection/>
    </xf>
    <xf numFmtId="3" fontId="62" fillId="42" borderId="11" xfId="92" applyNumberFormat="1" applyFont="1" applyFill="1" applyBorder="1" applyAlignment="1">
      <alignment horizontal="center" vertical="center" wrapText="1"/>
      <protection/>
    </xf>
    <xf numFmtId="0" fontId="12" fillId="42" borderId="12" xfId="84" applyFont="1" applyFill="1" applyBorder="1" applyAlignment="1">
      <alignment horizontal="center" vertical="center" wrapText="1"/>
      <protection/>
    </xf>
    <xf numFmtId="0" fontId="7" fillId="0" borderId="12" xfId="91" applyFont="1" applyBorder="1" applyAlignment="1">
      <alignment horizontal="center" vertical="center" wrapText="1"/>
      <protection/>
    </xf>
    <xf numFmtId="0" fontId="62" fillId="42" borderId="12" xfId="88" applyFont="1" applyFill="1" applyBorder="1" applyAlignment="1">
      <alignment horizontal="center" vertical="center" wrapText="1"/>
      <protection/>
    </xf>
    <xf numFmtId="0" fontId="60" fillId="0" borderId="12" xfId="0" applyFont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wrapText="1"/>
    </xf>
    <xf numFmtId="0" fontId="10" fillId="42" borderId="12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3" fontId="62" fillId="42" borderId="12" xfId="0" applyNumberFormat="1" applyFont="1" applyFill="1" applyBorder="1" applyAlignment="1">
      <alignment horizontal="right" vertical="center"/>
    </xf>
    <xf numFmtId="173" fontId="7" fillId="0" borderId="12" xfId="62" applyNumberFormat="1" applyFont="1" applyBorder="1" applyAlignment="1">
      <alignment horizontal="right" vertical="center" wrapText="1"/>
    </xf>
    <xf numFmtId="173" fontId="60" fillId="0" borderId="12" xfId="62" applyNumberFormat="1" applyFont="1" applyBorder="1" applyAlignment="1">
      <alignment horizontal="center" vertical="center" wrapText="1"/>
    </xf>
    <xf numFmtId="173" fontId="5" fillId="40" borderId="12" xfId="62" applyNumberFormat="1" applyFont="1" applyFill="1" applyBorder="1" applyAlignment="1">
      <alignment/>
    </xf>
    <xf numFmtId="0" fontId="60" fillId="0" borderId="13" xfId="0" applyFont="1" applyBorder="1" applyAlignment="1">
      <alignment horizontal="left" vertical="center" wrapText="1"/>
    </xf>
    <xf numFmtId="3" fontId="12" fillId="44" borderId="11" xfId="0" applyNumberFormat="1" applyFont="1" applyFill="1" applyBorder="1" applyAlignment="1">
      <alignment horizontal="left" vertical="center" wrapText="1"/>
    </xf>
    <xf numFmtId="3" fontId="12" fillId="42" borderId="11" xfId="0" applyNumberFormat="1" applyFont="1" applyFill="1" applyBorder="1" applyAlignment="1">
      <alignment horizontal="center" vertical="center" wrapText="1"/>
    </xf>
    <xf numFmtId="10" fontId="12" fillId="42" borderId="10" xfId="69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3" fontId="5" fillId="0" borderId="0" xfId="62" applyNumberFormat="1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9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6" xfId="29"/>
    <cellStyle name="20% - Accent6 2" xfId="30"/>
    <cellStyle name="40% - Accent1" xfId="31"/>
    <cellStyle name="40% - Accent1 2" xfId="32"/>
    <cellStyle name="40% - Accent2" xfId="33"/>
    <cellStyle name="40% - Accent2 2" xfId="34"/>
    <cellStyle name="40% - Accent3" xfId="35"/>
    <cellStyle name="40% - Accent3 2" xfId="36"/>
    <cellStyle name="40% - Accent3 3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3 2" xfId="47"/>
    <cellStyle name="60% - Accent4" xfId="48"/>
    <cellStyle name="60% - Accent4 2" xfId="49"/>
    <cellStyle name="60% - Accent5" xfId="50"/>
    <cellStyle name="60% - Accent6" xfId="51"/>
    <cellStyle name="60% - Accent6 2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" xfId="62"/>
    <cellStyle name="Comma [0]" xfId="63"/>
    <cellStyle name="Comma 111" xfId="64"/>
    <cellStyle name="Comma 12" xfId="65"/>
    <cellStyle name="Comma 2" xfId="66"/>
    <cellStyle name="Comma 2 9" xfId="67"/>
    <cellStyle name="Comma 3" xfId="68"/>
    <cellStyle name="Comma 3 4" xfId="69"/>
    <cellStyle name="Comma 4" xfId="70"/>
    <cellStyle name="Currency" xfId="71"/>
    <cellStyle name="Currency [0]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eutral" xfId="83"/>
    <cellStyle name="Normal 11" xfId="84"/>
    <cellStyle name="Normal 15" xfId="85"/>
    <cellStyle name="Normal 17" xfId="86"/>
    <cellStyle name="Normal 18" xfId="87"/>
    <cellStyle name="Normal 2" xfId="88"/>
    <cellStyle name="Normal 2 2 2 2" xfId="89"/>
    <cellStyle name="Normal 2 5" xfId="90"/>
    <cellStyle name="Normal 3" xfId="91"/>
    <cellStyle name="Normal 4" xfId="92"/>
    <cellStyle name="Normal 5" xfId="93"/>
    <cellStyle name="Normal 6" xfId="94"/>
    <cellStyle name="Normal 6 2" xfId="95"/>
    <cellStyle name="Normal 9" xfId="96"/>
    <cellStyle name="Normal_Bieu gia 1" xfId="97"/>
    <cellStyle name="Normal_DM chào thầu 2012 (Vinh NVD)" xfId="98"/>
    <cellStyle name="Normal_Sheet1" xfId="99"/>
    <cellStyle name="Normal_Sheet1_1" xfId="100"/>
    <cellStyle name="Normal_VIDIPHA thầu năm 2013 (05.3.2013Times New Roman)" xfId="101"/>
    <cellStyle name="Note" xfId="102"/>
    <cellStyle name="Note 2" xfId="103"/>
    <cellStyle name="Output" xfId="104"/>
    <cellStyle name="Percent" xfId="105"/>
    <cellStyle name="Percent 2" xfId="106"/>
    <cellStyle name="Style 1" xfId="107"/>
    <cellStyle name="Title" xfId="108"/>
    <cellStyle name="Total" xfId="109"/>
    <cellStyle name="Warning Text" xfId="110"/>
  </cellStyles>
  <dxfs count="1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uthanh\AppData\Local\Microsoft\Windows\Temporary%20Internet%20Files\Content.Outlook\0FZP53WJ\Bieu%20mau%20du%20thau_BV%20VN%20Thuy%20dien%20Uong%20bi_B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số 11"/>
    </sheetNames>
    <sheetDataSet>
      <sheetData sheetId="0">
        <row r="11">
          <cell r="E11" t="str">
            <v>Glucobay Tab 50mg 100's</v>
          </cell>
          <cell r="F11" t="str">
            <v> Acarbose  </v>
          </cell>
          <cell r="G11" t="str">
            <v> 50mg </v>
          </cell>
          <cell r="H11" t="str">
            <v>Uống</v>
          </cell>
          <cell r="I11" t="str">
            <v>36 tháng</v>
          </cell>
          <cell r="J11" t="str">
            <v>VN-10758-10</v>
          </cell>
          <cell r="K11" t="str">
            <v>Bayer Pharma AG</v>
          </cell>
          <cell r="L11" t="str">
            <v>Đức</v>
          </cell>
          <cell r="M11" t="str">
            <v> Viên </v>
          </cell>
          <cell r="N11">
            <v>10000</v>
          </cell>
          <cell r="O11" t="str">
            <v>K</v>
          </cell>
          <cell r="P11" t="str">
            <v>KD</v>
          </cell>
          <cell r="Q11" t="str">
            <v>ICH</v>
          </cell>
          <cell r="R11" t="str">
            <v>Miễn</v>
          </cell>
        </row>
        <row r="12">
          <cell r="E12" t="str">
            <v>Zentel tab 200mg 2's</v>
          </cell>
          <cell r="F12" t="str">
            <v>Albendazol  </v>
          </cell>
          <cell r="G12" t="str">
            <v> 200mg </v>
          </cell>
          <cell r="H12" t="str">
            <v>Uống</v>
          </cell>
          <cell r="I12" t="str">
            <v>60 tháng</v>
          </cell>
          <cell r="J12" t="str">
            <v>GC-0182-12</v>
          </cell>
          <cell r="K12" t="str">
            <v>OPV-Việt Nam</v>
          </cell>
          <cell r="L12" t="str">
            <v>Việt Nam</v>
          </cell>
          <cell r="M12" t="str">
            <v> Viên </v>
          </cell>
          <cell r="N12">
            <v>3000</v>
          </cell>
          <cell r="O12" t="str">
            <v>K</v>
          </cell>
          <cell r="P12" t="str">
            <v>KD</v>
          </cell>
          <cell r="Q12" t="str">
            <v>K</v>
          </cell>
          <cell r="R12" t="str">
            <v>Miễn</v>
          </cell>
        </row>
        <row r="13">
          <cell r="E13" t="str">
            <v>CORDARONE 150mg/3ml Inj B/ 6 Amps x 3ml</v>
          </cell>
          <cell r="F13" t="str">
            <v>Amiodaron </v>
          </cell>
          <cell r="G13" t="str">
            <v> 150mg/3ml </v>
          </cell>
          <cell r="H13" t="str">
            <v>Tiêm</v>
          </cell>
          <cell r="I13" t="str">
            <v>24 tháng</v>
          </cell>
          <cell r="J13" t="str">
            <v>VN-11316-10 </v>
          </cell>
          <cell r="K13" t="str">
            <v>Sanofi Winthrop Industrie</v>
          </cell>
          <cell r="L13" t="str">
            <v>Pháp</v>
          </cell>
          <cell r="M13" t="str">
            <v> Ống </v>
          </cell>
          <cell r="N13">
            <v>1000</v>
          </cell>
          <cell r="O13" t="str">
            <v>K</v>
          </cell>
          <cell r="P13" t="str">
            <v>KD</v>
          </cell>
          <cell r="Q13" t="str">
            <v>ICH</v>
          </cell>
          <cell r="R13" t="str">
            <v>Miễn</v>
          </cell>
        </row>
        <row r="14">
          <cell r="E14" t="str">
            <v>CORDARONE 200mg B/   2bls x 15 Tabs</v>
          </cell>
          <cell r="F14" t="str">
            <v>Amiodaron  </v>
          </cell>
          <cell r="G14" t="str">
            <v> 200mg </v>
          </cell>
          <cell r="H14" t="str">
            <v>Uống</v>
          </cell>
          <cell r="I14" t="str">
            <v>24 tháng</v>
          </cell>
          <cell r="J14" t="str">
            <v>VN-16722-13</v>
          </cell>
          <cell r="K14" t="str">
            <v>Sanofi Winthrop Industrie</v>
          </cell>
          <cell r="L14" t="str">
            <v>Pháp</v>
          </cell>
          <cell r="M14" t="str">
            <v> Viên </v>
          </cell>
          <cell r="N14">
            <v>35000</v>
          </cell>
          <cell r="O14" t="str">
            <v>K</v>
          </cell>
          <cell r="P14" t="str">
            <v>KD</v>
          </cell>
          <cell r="Q14" t="str">
            <v>ICH</v>
          </cell>
          <cell r="R14" t="str">
            <v>Miễn</v>
          </cell>
        </row>
        <row r="15">
          <cell r="E15" t="str">
            <v>Amlor Tab 5mg 30's</v>
          </cell>
          <cell r="F15" t="str">
            <v>Amlodipin  </v>
          </cell>
          <cell r="G15" t="str">
            <v> 5mg </v>
          </cell>
          <cell r="H15" t="str">
            <v>Uống</v>
          </cell>
          <cell r="I15" t="str">
            <v>24 tháng</v>
          </cell>
          <cell r="J15" t="str">
            <v>VN-9794-10</v>
          </cell>
          <cell r="K15" t="str">
            <v>Pfizer Australia Pty Ltd</v>
          </cell>
          <cell r="L15" t="str">
            <v>Úc</v>
          </cell>
          <cell r="M15" t="str">
            <v> Viên </v>
          </cell>
          <cell r="N15">
            <v>65000</v>
          </cell>
          <cell r="O15" t="str">
            <v>K</v>
          </cell>
          <cell r="P15" t="str">
            <v>KD</v>
          </cell>
          <cell r="Q15" t="str">
            <v>ICH</v>
          </cell>
          <cell r="R15" t="str">
            <v>Miễn</v>
          </cell>
          <cell r="S15" t="str">
            <v>VN-19717-16</v>
          </cell>
        </row>
        <row r="16">
          <cell r="E16" t="str">
            <v>Augmentin Inj 1.2g 10's</v>
          </cell>
          <cell r="F16" t="str">
            <v>Amoxicilin  + acid clavulanic  </v>
          </cell>
          <cell r="G16" t="str">
            <v> 1g + 0.2g </v>
          </cell>
          <cell r="H16" t="str">
            <v>Tiêm</v>
          </cell>
          <cell r="I16" t="str">
            <v>24 tháng</v>
          </cell>
          <cell r="J16" t="str">
            <v>VN-8713-09</v>
          </cell>
          <cell r="K16" t="str">
            <v>SmithKline Beecham plc - Anh</v>
          </cell>
          <cell r="L16" t="str">
            <v>Anh</v>
          </cell>
          <cell r="M16" t="str">
            <v> Lọ </v>
          </cell>
          <cell r="N16">
            <v>1000</v>
          </cell>
          <cell r="O16" t="str">
            <v>K</v>
          </cell>
          <cell r="P16" t="str">
            <v>KD</v>
          </cell>
          <cell r="Q16" t="str">
            <v>ICH</v>
          </cell>
          <cell r="R16" t="str">
            <v>Miễn</v>
          </cell>
        </row>
        <row r="17">
          <cell r="E17" t="str">
            <v>Arimidex Tab 1mg 28's</v>
          </cell>
          <cell r="F17" t="str">
            <v>Anastrozol  </v>
          </cell>
          <cell r="G17" t="str">
            <v> 1mg </v>
          </cell>
          <cell r="H17" t="str">
            <v>Uống</v>
          </cell>
          <cell r="I17" t="str">
            <v>60 tháng</v>
          </cell>
          <cell r="J17" t="str">
            <v>VN-10735-10</v>
          </cell>
          <cell r="K17" t="str">
            <v>AstraZeneca Pharmaceuticals LP; đóng gói AstraZeneca UK Ltd.</v>
          </cell>
          <cell r="L17" t="str">
            <v>Mỹ, đóng gói Anh</v>
          </cell>
          <cell r="M17" t="str">
            <v> Viên </v>
          </cell>
          <cell r="N17">
            <v>2000</v>
          </cell>
          <cell r="O17" t="str">
            <v>K</v>
          </cell>
          <cell r="P17" t="str">
            <v>KD</v>
          </cell>
          <cell r="Q17" t="str">
            <v>K</v>
          </cell>
          <cell r="R17" t="str">
            <v>Miễn</v>
          </cell>
        </row>
        <row r="18">
          <cell r="E18" t="str">
            <v>Lipitor Tab 10mg 3x10's</v>
          </cell>
          <cell r="F18" t="str">
            <v>Atorvastatin  </v>
          </cell>
          <cell r="G18" t="str">
            <v> 10mg </v>
          </cell>
          <cell r="H18" t="str">
            <v>Uống</v>
          </cell>
          <cell r="I18" t="str">
            <v>24 tháng</v>
          </cell>
          <cell r="J18" t="str">
            <v>VN-17768-14</v>
          </cell>
          <cell r="K18" t="str">
            <v>Pfizer Pharmaceuticals LLC ; Packed by Pfizer Manufacturing Deutschland GmbH</v>
          </cell>
          <cell r="L18" t="str">
            <v>Mỹ; Đóng gói: Đức</v>
          </cell>
          <cell r="M18" t="str">
            <v> Viên </v>
          </cell>
          <cell r="N18">
            <v>15000</v>
          </cell>
          <cell r="O18" t="str">
            <v>K</v>
          </cell>
          <cell r="P18" t="str">
            <v>KD</v>
          </cell>
          <cell r="Q18" t="str">
            <v>ICH</v>
          </cell>
          <cell r="R18" t="str">
            <v>Miễn</v>
          </cell>
        </row>
        <row r="19">
          <cell r="E19" t="str">
            <v>Zitromax Pos Sus 200mg/ 5ml 15ml</v>
          </cell>
          <cell r="F19" t="str">
            <v>Azithromycin  </v>
          </cell>
          <cell r="G19" t="str">
            <v> 200mg/ 5ml x 15ml </v>
          </cell>
          <cell r="H19" t="str">
            <v>Uống</v>
          </cell>
          <cell r="I19" t="str">
            <v>24 tháng</v>
          </cell>
          <cell r="J19" t="str">
            <v>VN-13300-11</v>
          </cell>
          <cell r="K19" t="str">
            <v>Haupt Pharma Latina Srl</v>
          </cell>
          <cell r="L19" t="str">
            <v>Ý</v>
          </cell>
          <cell r="M19" t="str">
            <v> Lọ </v>
          </cell>
          <cell r="N19">
            <v>2000</v>
          </cell>
          <cell r="O19" t="str">
            <v>K</v>
          </cell>
          <cell r="P19" t="str">
            <v>KD</v>
          </cell>
          <cell r="Q19" t="str">
            <v>ICH</v>
          </cell>
          <cell r="R19" t="str">
            <v>Miễn</v>
          </cell>
        </row>
        <row r="20">
          <cell r="E20" t="str">
            <v>Bambec Tab 10mg 30's</v>
          </cell>
          <cell r="F20" t="str">
            <v>Bambuterol </v>
          </cell>
          <cell r="G20" t="str">
            <v> 10mg </v>
          </cell>
          <cell r="H20" t="str">
            <v>Uống</v>
          </cell>
          <cell r="I20" t="str">
            <v>36 tháng</v>
          </cell>
          <cell r="J20" t="str">
            <v>VN-16125-13</v>
          </cell>
          <cell r="K20" t="str">
            <v>AstraZeneca Pharmaceutical Co., Ltd</v>
          </cell>
          <cell r="L20" t="str">
            <v>Trung Quốc</v>
          </cell>
          <cell r="M20" t="str">
            <v> Viên </v>
          </cell>
          <cell r="N20">
            <v>5000</v>
          </cell>
          <cell r="O20" t="str">
            <v>K</v>
          </cell>
          <cell r="P20" t="str">
            <v>KD</v>
          </cell>
          <cell r="Q20" t="str">
            <v>K</v>
          </cell>
          <cell r="R20" t="str">
            <v>Miễn</v>
          </cell>
        </row>
        <row r="21">
          <cell r="E21" t="str">
            <v>Concor Cor Tab 2.5mg 3x10's</v>
          </cell>
          <cell r="F21" t="str">
            <v>Bisoprolol </v>
          </cell>
          <cell r="G21" t="str">
            <v> 2.5mg </v>
          </cell>
          <cell r="H21" t="str">
            <v>Uống</v>
          </cell>
          <cell r="I21" t="str">
            <v>36 tháng</v>
          </cell>
          <cell r="J21" t="str">
            <v>VN-18023-14</v>
          </cell>
          <cell r="K21" t="str">
            <v>Merck KGaA - Đức; đóng gói bởi Merck KGaA &amp; Co., Werk Spittal - Áo</v>
          </cell>
          <cell r="L21" t="str">
            <v>Đức, đóng gói Áo</v>
          </cell>
          <cell r="M21" t="str">
            <v> viên </v>
          </cell>
          <cell r="N21">
            <v>35000</v>
          </cell>
          <cell r="O21" t="str">
            <v>K</v>
          </cell>
          <cell r="P21" t="str">
            <v>KD</v>
          </cell>
          <cell r="Q21" t="str">
            <v>ICH</v>
          </cell>
          <cell r="R21" t="str">
            <v>Miễn</v>
          </cell>
        </row>
        <row r="22">
          <cell r="E22" t="str">
            <v>Concor Tab 5mg 3x10'S</v>
          </cell>
          <cell r="F22" t="str">
            <v>Bisoprolol  </v>
          </cell>
          <cell r="G22" t="str">
            <v> 5mg </v>
          </cell>
          <cell r="H22" t="str">
            <v>Uống</v>
          </cell>
          <cell r="I22" t="str">
            <v>36 tháng</v>
          </cell>
          <cell r="J22" t="str">
            <v>VN-17521-13</v>
          </cell>
          <cell r="K22" t="str">
            <v>Merck KGaA - Đức; đóng gói bởi Merck KGaA &amp; Co., Werk Spittal - Áo</v>
          </cell>
          <cell r="L22" t="str">
            <v>Đức, đóng gói Áo</v>
          </cell>
          <cell r="M22" t="str">
            <v> viên </v>
          </cell>
          <cell r="N22">
            <v>120000</v>
          </cell>
          <cell r="O22" t="str">
            <v>K</v>
          </cell>
          <cell r="P22" t="str">
            <v>KD</v>
          </cell>
          <cell r="Q22" t="str">
            <v>ICH</v>
          </cell>
          <cell r="R22" t="str">
            <v>Miễn</v>
          </cell>
        </row>
        <row r="23">
          <cell r="E23" t="str">
            <v>Pulmicort respules 500mcg/ 2ml  20's</v>
          </cell>
          <cell r="F23" t="str">
            <v>Budesonid  </v>
          </cell>
          <cell r="G23" t="str">
            <v> 500mcg/2ml </v>
          </cell>
          <cell r="H23" t="str">
            <v>Khí dung</v>
          </cell>
          <cell r="I23" t="str">
            <v>24 tháng</v>
          </cell>
          <cell r="J23" t="str">
            <v>VN-11682-11</v>
          </cell>
          <cell r="K23" t="str">
            <v>AstraZeneca AB</v>
          </cell>
          <cell r="L23" t="str">
            <v>Thụy Điển</v>
          </cell>
          <cell r="M23" t="str">
            <v> Ống </v>
          </cell>
          <cell r="N23">
            <v>40000</v>
          </cell>
          <cell r="O23" t="str">
            <v>K</v>
          </cell>
          <cell r="P23" t="str">
            <v>KD</v>
          </cell>
          <cell r="Q23" t="str">
            <v>K</v>
          </cell>
          <cell r="R23" t="str">
            <v>Miễn</v>
          </cell>
          <cell r="S23" t="str">
            <v>VN-19559-16; VN-11682-11</v>
          </cell>
        </row>
        <row r="24">
          <cell r="E24" t="str">
            <v>Symbicort Tur Oth 60 Dose 160/4.5</v>
          </cell>
          <cell r="F24" t="str">
            <v>Budesonid + formoterol  </v>
          </cell>
          <cell r="G24" t="str">
            <v> 160/4,5mcg/ liều </v>
          </cell>
          <cell r="H24" t="str">
            <v>Dạng hít</v>
          </cell>
          <cell r="I24" t="str">
            <v>24 tháng</v>
          </cell>
          <cell r="J24" t="str">
            <v>VN-12851-11</v>
          </cell>
          <cell r="K24" t="str">
            <v>AstraZeneca AB</v>
          </cell>
          <cell r="L24" t="str">
            <v>Thụy Điển</v>
          </cell>
          <cell r="M24" t="str">
            <v> Bình hít  </v>
          </cell>
          <cell r="N24">
            <v>500</v>
          </cell>
          <cell r="O24" t="str">
            <v>K</v>
          </cell>
          <cell r="P24" t="str">
            <v>KD</v>
          </cell>
          <cell r="Q24" t="str">
            <v>K</v>
          </cell>
          <cell r="R24" t="str">
            <v>Miễn</v>
          </cell>
        </row>
        <row r="25">
          <cell r="E25" t="str">
            <v>Tegretol CR 200 Tab 200mg 5x10's</v>
          </cell>
          <cell r="F25" t="str">
            <v>Carbamazepin  </v>
          </cell>
          <cell r="G25" t="str">
            <v> 200mg </v>
          </cell>
          <cell r="H25" t="str">
            <v>Uống</v>
          </cell>
          <cell r="I25" t="str">
            <v>36 tháng</v>
          </cell>
          <cell r="J25" t="str">
            <v>VN-18777-15</v>
          </cell>
          <cell r="K25" t="str">
            <v>Novartis Farma S.p.A</v>
          </cell>
          <cell r="L25" t="str">
            <v>Ý</v>
          </cell>
          <cell r="M25" t="str">
            <v> Viên </v>
          </cell>
          <cell r="N25">
            <v>10000</v>
          </cell>
          <cell r="O25" t="str">
            <v>K</v>
          </cell>
          <cell r="P25" t="str">
            <v>KD</v>
          </cell>
          <cell r="Q25" t="str">
            <v>K</v>
          </cell>
          <cell r="R25" t="str">
            <v>Miễn</v>
          </cell>
        </row>
        <row r="26">
          <cell r="E26" t="str">
            <v>Zinnat Tab 500mg 10's</v>
          </cell>
          <cell r="F26" t="str">
            <v>Cefuroxim  </v>
          </cell>
          <cell r="G26" t="str">
            <v> 0.5g </v>
          </cell>
          <cell r="H26" t="str">
            <v>Uống</v>
          </cell>
          <cell r="I26" t="str">
            <v>36 tháng</v>
          </cell>
          <cell r="J26" t="str">
            <v>VN-10261-10</v>
          </cell>
          <cell r="K26" t="str">
            <v>Glaxo Operations UK Ltd -Anh</v>
          </cell>
          <cell r="L26" t="str">
            <v>Anh</v>
          </cell>
          <cell r="M26" t="str">
            <v> Viên </v>
          </cell>
          <cell r="N26">
            <v>3000</v>
          </cell>
          <cell r="O26" t="str">
            <v>K</v>
          </cell>
          <cell r="P26" t="str">
            <v>KD</v>
          </cell>
          <cell r="Q26" t="str">
            <v>ICH</v>
          </cell>
          <cell r="R26" t="str">
            <v>Miễn</v>
          </cell>
        </row>
        <row r="27">
          <cell r="E27" t="str">
            <v>Sandimmun Neoral Cap 25mg 10x5's</v>
          </cell>
          <cell r="F27" t="str">
            <v>Ciclosporin </v>
          </cell>
          <cell r="G27" t="str">
            <v> 25mg </v>
          </cell>
          <cell r="H27" t="str">
            <v>Uống</v>
          </cell>
          <cell r="I27" t="str">
            <v>24 tháng</v>
          </cell>
          <cell r="J27" t="str">
            <v>VN-14760-12</v>
          </cell>
          <cell r="K27" t="str">
            <v>Catalent Germany Eberbach GmbH</v>
          </cell>
          <cell r="L27" t="str">
            <v>Đức</v>
          </cell>
          <cell r="M27" t="str">
            <v> Viên </v>
          </cell>
          <cell r="N27">
            <v>200</v>
          </cell>
          <cell r="O27" t="str">
            <v>K</v>
          </cell>
          <cell r="P27" t="str">
            <v>KD</v>
          </cell>
          <cell r="Q27" t="str">
            <v>K</v>
          </cell>
          <cell r="R27" t="str">
            <v>Miễn</v>
          </cell>
        </row>
        <row r="28">
          <cell r="E28" t="str">
            <v>Sandimmun Inf 50mg/ml 1mlx10's</v>
          </cell>
          <cell r="F28" t="str">
            <v>Ciclosporin </v>
          </cell>
          <cell r="G28" t="str">
            <v> 50 mg/1ml </v>
          </cell>
          <cell r="H28" t="str">
            <v>Tiêm</v>
          </cell>
          <cell r="I28" t="str">
            <v>48 tháng</v>
          </cell>
          <cell r="J28" t="str">
            <v>VN-15102-12</v>
          </cell>
          <cell r="K28" t="str">
            <v>Novartis Pharma Stein AG</v>
          </cell>
          <cell r="L28" t="str">
            <v>Thụy Sĩ</v>
          </cell>
          <cell r="M28" t="str">
            <v> Lọ </v>
          </cell>
          <cell r="N28">
            <v>100</v>
          </cell>
          <cell r="O28" t="str">
            <v>K</v>
          </cell>
          <cell r="P28" t="str">
            <v>KD</v>
          </cell>
          <cell r="Q28" t="str">
            <v>K</v>
          </cell>
          <cell r="R28" t="str">
            <v>Miễn</v>
          </cell>
        </row>
        <row r="29">
          <cell r="E29" t="str">
            <v>Sandimmun Neoral Cap 100mg 10x5's</v>
          </cell>
          <cell r="F29" t="str">
            <v>Ciclosporin </v>
          </cell>
          <cell r="G29" t="str">
            <v> 100mg </v>
          </cell>
          <cell r="H29" t="str">
            <v>Uống</v>
          </cell>
          <cell r="I29" t="str">
            <v>24 tháng</v>
          </cell>
          <cell r="J29" t="str">
            <v>VN-14759-12</v>
          </cell>
          <cell r="K29" t="str">
            <v>Catalent Germany Eberbach GmbH</v>
          </cell>
          <cell r="L29" t="str">
            <v>Đức</v>
          </cell>
          <cell r="M29" t="str">
            <v> Viên </v>
          </cell>
          <cell r="N29">
            <v>200</v>
          </cell>
          <cell r="O29" t="str">
            <v>K</v>
          </cell>
          <cell r="P29" t="str">
            <v>KD</v>
          </cell>
          <cell r="Q29" t="str">
            <v>K</v>
          </cell>
          <cell r="R29" t="str">
            <v>Miễn</v>
          </cell>
        </row>
        <row r="30">
          <cell r="E30" t="str">
            <v>Ciprobay Tab 500mg 10's</v>
          </cell>
          <cell r="F30" t="str">
            <v>Ciprofloxacin  </v>
          </cell>
          <cell r="G30" t="str">
            <v> 500mg </v>
          </cell>
          <cell r="H30" t="str">
            <v>Uống</v>
          </cell>
          <cell r="I30" t="str">
            <v>60 tháng</v>
          </cell>
          <cell r="J30" t="str">
            <v>VN-14009-11</v>
          </cell>
          <cell r="K30" t="str">
            <v>Bayer Pharma AG</v>
          </cell>
          <cell r="L30" t="str">
            <v>Đức</v>
          </cell>
          <cell r="M30" t="str">
            <v> Viên </v>
          </cell>
          <cell r="N30">
            <v>6000</v>
          </cell>
          <cell r="O30" t="str">
            <v>K</v>
          </cell>
          <cell r="P30" t="str">
            <v>KD</v>
          </cell>
          <cell r="Q30" t="str">
            <v>ICH</v>
          </cell>
          <cell r="R30" t="str">
            <v>Miễn</v>
          </cell>
        </row>
        <row r="31">
          <cell r="E31" t="str">
            <v>Eumovate  5g Cre 0.05% 5g</v>
          </cell>
          <cell r="F31" t="str">
            <v>Clobetasol Butyrat</v>
          </cell>
          <cell r="G31" t="str">
            <v> 5g , 0.05% </v>
          </cell>
          <cell r="H31" t="str">
            <v>Dùng ngoài</v>
          </cell>
          <cell r="I31" t="str">
            <v>24 tháng</v>
          </cell>
          <cell r="J31" t="str">
            <v>VN-18307-14</v>
          </cell>
          <cell r="K31" t="str">
            <v>Glaxo Operations UK Ltd -Anh</v>
          </cell>
          <cell r="L31" t="str">
            <v>Anh</v>
          </cell>
          <cell r="M31" t="str">
            <v> Tuýp </v>
          </cell>
          <cell r="N31">
            <v>500</v>
          </cell>
          <cell r="O31" t="str">
            <v>K</v>
          </cell>
          <cell r="P31" t="str">
            <v>KD</v>
          </cell>
          <cell r="Q31" t="str">
            <v>ICH</v>
          </cell>
          <cell r="R31" t="str">
            <v>Miễn</v>
          </cell>
        </row>
        <row r="32">
          <cell r="E32" t="str">
            <v>DUOPLAVIN 75/100mg B/ 3bls  x 10 Tabs</v>
          </cell>
          <cell r="F32" t="str">
            <v>Clopidogrel + acetylsalicylic acid </v>
          </cell>
          <cell r="G32" t="str">
            <v>75mg + 100mg</v>
          </cell>
          <cell r="H32" t="str">
            <v>Uống</v>
          </cell>
          <cell r="I32" t="str">
            <v>24 tháng</v>
          </cell>
          <cell r="J32" t="str">
            <v>VN-14356-11</v>
          </cell>
          <cell r="K32" t="str">
            <v>Sanofi Winthrop Industrie</v>
          </cell>
          <cell r="L32" t="str">
            <v>Pháp</v>
          </cell>
          <cell r="M32" t="str">
            <v>Viên </v>
          </cell>
          <cell r="N32">
            <v>10000</v>
          </cell>
          <cell r="O32" t="str">
            <v>K</v>
          </cell>
          <cell r="P32" t="str">
            <v>KD</v>
          </cell>
          <cell r="Q32" t="str">
            <v>ICH</v>
          </cell>
          <cell r="R32" t="str">
            <v>Miễn</v>
          </cell>
        </row>
        <row r="33">
          <cell r="E33" t="str">
            <v>PLAVIX 75mg B/ 1bl x 14 Tabs</v>
          </cell>
          <cell r="F33" t="str">
            <v>Clopidogrel bisulfat  </v>
          </cell>
          <cell r="G33" t="str">
            <v> 75mg </v>
          </cell>
          <cell r="H33" t="str">
            <v>Uống</v>
          </cell>
          <cell r="I33" t="str">
            <v>36 tháng</v>
          </cell>
          <cell r="J33" t="str">
            <v>VN-16229-13</v>
          </cell>
          <cell r="K33" t="str">
            <v>Sanofi Winthrop Industrie</v>
          </cell>
          <cell r="L33" t="str">
            <v>Pháp</v>
          </cell>
          <cell r="M33" t="str">
            <v> Viên </v>
          </cell>
          <cell r="N33">
            <v>40000</v>
          </cell>
          <cell r="O33" t="str">
            <v>K</v>
          </cell>
          <cell r="P33" t="str">
            <v>KD</v>
          </cell>
          <cell r="Q33" t="str">
            <v>ICH</v>
          </cell>
          <cell r="R33" t="str">
            <v>Miễn</v>
          </cell>
        </row>
        <row r="34">
          <cell r="E34" t="str">
            <v>Desferal Inj 500mg 10's</v>
          </cell>
          <cell r="F34" t="str">
            <v>Deferoxamin  </v>
          </cell>
          <cell r="G34" t="str">
            <v> 500mg </v>
          </cell>
          <cell r="H34" t="str">
            <v>Tiêm</v>
          </cell>
          <cell r="I34" t="str">
            <v>36 tháng</v>
          </cell>
          <cell r="J34" t="str">
            <v>VN-16851-13</v>
          </cell>
          <cell r="K34" t="str">
            <v>Novartis Pharma Stein AG</v>
          </cell>
          <cell r="L34" t="str">
            <v>Thụy Sĩ</v>
          </cell>
          <cell r="M34" t="str">
            <v> Lọ </v>
          </cell>
          <cell r="N34">
            <v>2000</v>
          </cell>
          <cell r="O34" t="str">
            <v>K</v>
          </cell>
          <cell r="P34" t="str">
            <v>KD</v>
          </cell>
          <cell r="Q34" t="str">
            <v>K</v>
          </cell>
          <cell r="R34" t="str">
            <v>Miễn</v>
          </cell>
        </row>
        <row r="35">
          <cell r="E35" t="str">
            <v>Voltaren Tab 75mg 10x10's</v>
          </cell>
          <cell r="F35" t="str">
            <v>Diclofenac  </v>
          </cell>
          <cell r="G35" t="str">
            <v> Viên nén phóng thích chậm 75mg </v>
          </cell>
          <cell r="H35" t="str">
            <v>Uống</v>
          </cell>
          <cell r="I35" t="str">
            <v>36 tháng</v>
          </cell>
          <cell r="J35" t="str">
            <v>VN-11972-11</v>
          </cell>
          <cell r="K35" t="str">
            <v>Novartis Farma S.p.A</v>
          </cell>
          <cell r="L35" t="str">
            <v>Ý</v>
          </cell>
          <cell r="M35" t="str">
            <v> Viên </v>
          </cell>
          <cell r="N35">
            <v>2000</v>
          </cell>
          <cell r="O35" t="str">
            <v>K</v>
          </cell>
          <cell r="P35" t="str">
            <v>KD</v>
          </cell>
          <cell r="Q35" t="str">
            <v>K</v>
          </cell>
          <cell r="R35" t="str">
            <v>Miễn</v>
          </cell>
        </row>
        <row r="36">
          <cell r="E36" t="str">
            <v>NO-SPA Inj 40mg/2ml B/ 25 amps x 2ml</v>
          </cell>
          <cell r="F36" t="str">
            <v>Drotaverin hydrochlorid</v>
          </cell>
          <cell r="G36" t="str">
            <v> 40mg/2ml </v>
          </cell>
          <cell r="H36" t="str">
            <v>Tiêm</v>
          </cell>
          <cell r="I36" t="str">
            <v>60 tháng</v>
          </cell>
          <cell r="J36" t="str">
            <v>VN-14353-11</v>
          </cell>
          <cell r="K36" t="str">
            <v>Chinoin Pharmaceutical &amp; Chemical Works Private Co.,Ltd.</v>
          </cell>
          <cell r="L36" t="str">
            <v>Hungary</v>
          </cell>
          <cell r="M36" t="str">
            <v> Ống </v>
          </cell>
          <cell r="N36">
            <v>15000</v>
          </cell>
          <cell r="O36" t="str">
            <v>K</v>
          </cell>
          <cell r="P36" t="str">
            <v>KD</v>
          </cell>
          <cell r="Q36" t="str">
            <v>ICH</v>
          </cell>
          <cell r="R36" t="str">
            <v>Miễn</v>
          </cell>
        </row>
        <row r="37">
          <cell r="E37" t="str">
            <v>LOVENOX 40mg Inj B/ 2 syringes x0,4ml</v>
          </cell>
          <cell r="F37" t="str">
            <v>Enoxaparin </v>
          </cell>
          <cell r="G37" t="str">
            <v> 4000IU/0,4ml </v>
          </cell>
          <cell r="H37" t="str">
            <v>Tiêm</v>
          </cell>
          <cell r="I37" t="str">
            <v>24 tháng</v>
          </cell>
          <cell r="J37" t="str">
            <v>QLSP-892-15</v>
          </cell>
          <cell r="K37" t="str">
            <v>Sanofi Winthrop Industrie</v>
          </cell>
          <cell r="L37" t="str">
            <v>Pháp</v>
          </cell>
          <cell r="M37" t="str">
            <v> Bơm tiêm đóng sẵn </v>
          </cell>
          <cell r="N37">
            <v>2500</v>
          </cell>
          <cell r="O37" t="str">
            <v>K</v>
          </cell>
          <cell r="P37" t="str">
            <v>KD</v>
          </cell>
          <cell r="Q37" t="str">
            <v>ICH</v>
          </cell>
          <cell r="R37" t="str">
            <v>Miễn</v>
          </cell>
        </row>
        <row r="38">
          <cell r="E38" t="str">
            <v>Farmorubicina Inj 50mg 1's</v>
          </cell>
          <cell r="F38" t="str">
            <v>Epirubicin hydroclorid </v>
          </cell>
          <cell r="G38" t="str">
            <v> 50mg </v>
          </cell>
          <cell r="H38" t="str">
            <v>Tiêm</v>
          </cell>
          <cell r="I38" t="str">
            <v>36 tháng</v>
          </cell>
          <cell r="J38" t="str">
            <v>VN-11231-10</v>
          </cell>
          <cell r="K38" t="str">
            <v>Actavis Italy S.P.A</v>
          </cell>
          <cell r="L38" t="str">
            <v>Ý</v>
          </cell>
          <cell r="M38" t="str">
            <v> Lọ </v>
          </cell>
          <cell r="N38">
            <v>400</v>
          </cell>
          <cell r="O38" t="str">
            <v>K</v>
          </cell>
          <cell r="P38" t="str">
            <v>KD</v>
          </cell>
          <cell r="Q38" t="str">
            <v>ICH</v>
          </cell>
          <cell r="R38" t="str">
            <v>Miễn</v>
          </cell>
        </row>
        <row r="39">
          <cell r="E39" t="str">
            <v>Farmorubicina Inj 10mg 1's</v>
          </cell>
          <cell r="F39" t="str">
            <v>Epirubicin hydroclorid </v>
          </cell>
          <cell r="G39" t="str">
            <v>10mg </v>
          </cell>
          <cell r="H39" t="str">
            <v>Tiêm</v>
          </cell>
          <cell r="I39" t="str">
            <v>48 tháng</v>
          </cell>
          <cell r="J39" t="str">
            <v>VN-11232-10</v>
          </cell>
          <cell r="K39" t="str">
            <v>Actavis Italy S.P.A</v>
          </cell>
          <cell r="L39" t="str">
            <v>Ý</v>
          </cell>
          <cell r="M39" t="str">
            <v> Lọ </v>
          </cell>
          <cell r="N39">
            <v>100</v>
          </cell>
          <cell r="O39" t="str">
            <v>K</v>
          </cell>
          <cell r="P39" t="str">
            <v>KD</v>
          </cell>
          <cell r="Q39" t="str">
            <v>ICH</v>
          </cell>
          <cell r="R39" t="str">
            <v>Miễn</v>
          </cell>
        </row>
        <row r="40">
          <cell r="E40" t="str">
            <v>Nexium Mups tab 40mg 2x7's</v>
          </cell>
          <cell r="F40" t="str">
            <v>Esomeprazol</v>
          </cell>
          <cell r="G40" t="str">
            <v>40mg </v>
          </cell>
          <cell r="H40" t="str">
            <v>Uống</v>
          </cell>
          <cell r="I40" t="str">
            <v>24 tháng</v>
          </cell>
          <cell r="J40" t="str">
            <v>VN-11681-11</v>
          </cell>
          <cell r="K40" t="str">
            <v>AstraZeneca AB</v>
          </cell>
          <cell r="L40" t="str">
            <v>Thụy Điển</v>
          </cell>
          <cell r="M40" t="str">
            <v>Viên </v>
          </cell>
          <cell r="N40">
            <v>3000</v>
          </cell>
          <cell r="O40" t="str">
            <v>K</v>
          </cell>
          <cell r="P40" t="str">
            <v>KD</v>
          </cell>
          <cell r="Q40" t="str">
            <v>K</v>
          </cell>
          <cell r="R40" t="str">
            <v>Miễn</v>
          </cell>
        </row>
        <row r="41">
          <cell r="E41" t="str">
            <v>Nexium Inj 40mg 1's</v>
          </cell>
          <cell r="F41" t="str">
            <v>Esomeprazol </v>
          </cell>
          <cell r="G41" t="str">
            <v> 40mg </v>
          </cell>
          <cell r="H41" t="str">
            <v>Tiêm</v>
          </cell>
          <cell r="I41" t="str">
            <v>24 tháng</v>
          </cell>
          <cell r="J41" t="str">
            <v>VN-15719-12</v>
          </cell>
          <cell r="K41" t="str">
            <v>AstraZeneca AB</v>
          </cell>
          <cell r="L41" t="str">
            <v>Thụy Điển</v>
          </cell>
          <cell r="M41" t="str">
            <v> Lọ </v>
          </cell>
          <cell r="N41">
            <v>1000</v>
          </cell>
          <cell r="O41" t="str">
            <v>K</v>
          </cell>
          <cell r="P41" t="str">
            <v>KD</v>
          </cell>
          <cell r="Q41" t="str">
            <v>ICH</v>
          </cell>
          <cell r="R41" t="str">
            <v>Miễn</v>
          </cell>
        </row>
        <row r="42">
          <cell r="E42" t="str">
            <v>Avamys  spray 27.5mcg 60 Doses</v>
          </cell>
          <cell r="F42" t="str">
            <v>Fluticason  </v>
          </cell>
          <cell r="G42" t="str">
            <v> 27.5mcg/ liều x 60 liều</v>
          </cell>
          <cell r="H42" t="str">
            <v>Thuốc xịt</v>
          </cell>
          <cell r="I42" t="str">
            <v>36 tháng</v>
          </cell>
          <cell r="J42" t="str">
            <v>VN-12459-11</v>
          </cell>
          <cell r="K42" t="str">
            <v>Glaxo Operations UK Ltd -Anh</v>
          </cell>
          <cell r="L42" t="str">
            <v>Anh</v>
          </cell>
          <cell r="M42" t="str">
            <v> Bình xịt </v>
          </cell>
          <cell r="N42">
            <v>1000</v>
          </cell>
          <cell r="O42" t="str">
            <v>K</v>
          </cell>
          <cell r="P42" t="str">
            <v>KD</v>
          </cell>
          <cell r="Q42" t="str">
            <v>ICH</v>
          </cell>
          <cell r="R42" t="str">
            <v>Miễn</v>
          </cell>
        </row>
        <row r="43">
          <cell r="E43" t="str">
            <v>Flixotide Evohaler Spray 125mcg 120dose</v>
          </cell>
          <cell r="F43" t="str">
            <v>Fluticason propionat </v>
          </cell>
          <cell r="G43" t="str">
            <v> 125mcg, 120 liều</v>
          </cell>
          <cell r="H43" t="str">
            <v>Thuốc xịt</v>
          </cell>
          <cell r="I43" t="str">
            <v>24 tháng</v>
          </cell>
          <cell r="J43" t="str">
            <v>VN-16267-13</v>
          </cell>
          <cell r="K43" t="str">
            <v>Glaxo Wellcome S.A - Tây Ban Nha (đóng gói tại GlaxoSmithKline - Úc)</v>
          </cell>
          <cell r="L43" t="str">
            <v>Tây Ban Nha, đóng gói Úc</v>
          </cell>
          <cell r="M43" t="str">
            <v> Lọ </v>
          </cell>
          <cell r="N43">
            <v>200</v>
          </cell>
          <cell r="O43" t="str">
            <v>K</v>
          </cell>
          <cell r="P43" t="str">
            <v>KD</v>
          </cell>
          <cell r="Q43" t="str">
            <v>ICH</v>
          </cell>
          <cell r="R43" t="str">
            <v>Miễn</v>
          </cell>
        </row>
        <row r="44">
          <cell r="E44" t="str">
            <v>Flixotide Nebules 0.5mg/2ml 2ml x 10's</v>
          </cell>
          <cell r="F44" t="str">
            <v>Fluticason propionat </v>
          </cell>
          <cell r="G44" t="str">
            <v>0,5mg/2ml</v>
          </cell>
          <cell r="H44" t="str">
            <v>Khí dung</v>
          </cell>
          <cell r="I44" t="str">
            <v>36 tháng</v>
          </cell>
          <cell r="J44" t="str">
            <v>VN-18309-14</v>
          </cell>
          <cell r="K44" t="str">
            <v>GlaxoSmithKline Australia Pty., Ltd</v>
          </cell>
          <cell r="L44" t="str">
            <v>Úc</v>
          </cell>
          <cell r="M44" t="str">
            <v>Ống</v>
          </cell>
          <cell r="N44">
            <v>8000</v>
          </cell>
          <cell r="O44" t="str">
            <v>K</v>
          </cell>
          <cell r="P44" t="str">
            <v>KD</v>
          </cell>
          <cell r="Q44" t="str">
            <v>ICH</v>
          </cell>
          <cell r="R44" t="str">
            <v>Miễn</v>
          </cell>
        </row>
        <row r="45">
          <cell r="E45" t="str">
            <v>Avamys Nasal Spray Susp 27.5 mcg 30Dose</v>
          </cell>
          <cell r="F45" t="str">
            <v>Fluticason furoate</v>
          </cell>
          <cell r="G45" t="str">
            <v>27,5 mcg/ liều 30 liều </v>
          </cell>
          <cell r="H45" t="str">
            <v>Xịt mũi</v>
          </cell>
          <cell r="I45" t="str">
            <v>36 tháng</v>
          </cell>
          <cell r="J45" t="str">
            <v>VN-12459-11</v>
          </cell>
          <cell r="K45" t="str">
            <v>Glaxo Operations UK Ltd</v>
          </cell>
          <cell r="L45" t="str">
            <v>Anh</v>
          </cell>
          <cell r="M45" t="str">
            <v>Lọ </v>
          </cell>
          <cell r="N45">
            <v>200</v>
          </cell>
          <cell r="O45" t="str">
            <v>K</v>
          </cell>
          <cell r="P45" t="str">
            <v>KD</v>
          </cell>
          <cell r="Q45" t="str">
            <v>ICH</v>
          </cell>
          <cell r="R45" t="str">
            <v>Miễn</v>
          </cell>
        </row>
        <row r="46">
          <cell r="E46" t="str">
            <v>Avamys Nasal Spray Sus 27.5 mcg 120's</v>
          </cell>
          <cell r="F46" t="str">
            <v>Fluticason furoate</v>
          </cell>
          <cell r="G46" t="str">
            <v>27,5 mcg/ liều 120 liều </v>
          </cell>
          <cell r="H46" t="str">
            <v>Xịt mũi</v>
          </cell>
          <cell r="I46" t="str">
            <v>36 tháng</v>
          </cell>
          <cell r="J46" t="str">
            <v>VN-12459-11</v>
          </cell>
          <cell r="K46" t="str">
            <v>Glaxo Operations UK Ltd -Anh</v>
          </cell>
          <cell r="L46" t="str">
            <v>Anh</v>
          </cell>
          <cell r="M46" t="str">
            <v>Lọ </v>
          </cell>
          <cell r="N46">
            <v>200</v>
          </cell>
          <cell r="O46" t="str">
            <v>K</v>
          </cell>
          <cell r="P46" t="str">
            <v>KD</v>
          </cell>
          <cell r="Q46" t="str">
            <v>ICH</v>
          </cell>
          <cell r="R46" t="str">
            <v>Miễn</v>
          </cell>
        </row>
        <row r="47">
          <cell r="E47" t="str">
            <v>Puregon Sol 100iu 1's</v>
          </cell>
          <cell r="F47" t="str">
            <v>Follitropine beta 100UI </v>
          </cell>
          <cell r="G47" t="str">
            <v>100UI </v>
          </cell>
          <cell r="H47" t="str">
            <v>Tiêm</v>
          </cell>
          <cell r="I47" t="str">
            <v>36 tháng</v>
          </cell>
          <cell r="J47" t="str">
            <v>QLSP-884-15</v>
          </cell>
          <cell r="K47" t="str">
            <v>N.V. Organon</v>
          </cell>
          <cell r="L47" t="str">
            <v>Hà Lan</v>
          </cell>
          <cell r="M47" t="str">
            <v> Lọ </v>
          </cell>
          <cell r="N47">
            <v>50</v>
          </cell>
          <cell r="O47" t="str">
            <v>K</v>
          </cell>
          <cell r="P47" t="str">
            <v>KD</v>
          </cell>
          <cell r="Q47" t="str">
            <v>ICH</v>
          </cell>
          <cell r="R47" t="str">
            <v>Miễn</v>
          </cell>
          <cell r="S47" t="str">
            <v>QLSP-0786-14</v>
          </cell>
        </row>
        <row r="48">
          <cell r="E48" t="str">
            <v>Diamicron MR tab 60mg 30's</v>
          </cell>
          <cell r="F48" t="str">
            <v>Gliclazid </v>
          </cell>
          <cell r="G48" t="str">
            <v> 60mg </v>
          </cell>
          <cell r="H48" t="str">
            <v>Uống</v>
          </cell>
          <cell r="I48" t="str">
            <v>36 tháng</v>
          </cell>
          <cell r="J48" t="str">
            <v>VN-13764-11</v>
          </cell>
          <cell r="K48" t="str">
            <v>Les Laboratories Servier Industrie</v>
          </cell>
          <cell r="L48" t="str">
            <v>Pháp</v>
          </cell>
          <cell r="M48" t="str">
            <v> viên </v>
          </cell>
          <cell r="N48">
            <v>6000</v>
          </cell>
          <cell r="O48" t="str">
            <v>K</v>
          </cell>
          <cell r="P48" t="str">
            <v>KD</v>
          </cell>
          <cell r="Q48" t="str">
            <v>ICH</v>
          </cell>
          <cell r="R48" t="str">
            <v>Miễn</v>
          </cell>
        </row>
        <row r="49">
          <cell r="E49" t="str">
            <v>Diamicron MR Tab 30mg 60's</v>
          </cell>
          <cell r="F49" t="str">
            <v>Gliclazid  </v>
          </cell>
          <cell r="G49" t="str">
            <v> 30mg </v>
          </cell>
          <cell r="H49" t="str">
            <v>Uống</v>
          </cell>
          <cell r="I49" t="str">
            <v>36 tháng</v>
          </cell>
          <cell r="J49" t="str">
            <v>VN-12558-11</v>
          </cell>
          <cell r="K49" t="str">
            <v>Les Laboratories Servier Industrie</v>
          </cell>
          <cell r="L49" t="str">
            <v>Pháp</v>
          </cell>
          <cell r="M49" t="str">
            <v> Viên </v>
          </cell>
          <cell r="N49">
            <v>20000</v>
          </cell>
          <cell r="O49" t="str">
            <v>K</v>
          </cell>
          <cell r="P49" t="str">
            <v>KD</v>
          </cell>
          <cell r="Q49" t="str">
            <v>ICH</v>
          </cell>
          <cell r="R49" t="str">
            <v>Miễn</v>
          </cell>
        </row>
        <row r="50">
          <cell r="E50" t="str">
            <v>Zoladex Inj 3.6mg 1's</v>
          </cell>
          <cell r="F50" t="str">
            <v>Goserelin </v>
          </cell>
          <cell r="G50" t="str">
            <v> 3.6mg </v>
          </cell>
          <cell r="H50" t="str">
            <v>Tiêm</v>
          </cell>
          <cell r="I50" t="str">
            <v>36 tháng</v>
          </cell>
          <cell r="J50" t="str">
            <v>VN-8435-09</v>
          </cell>
          <cell r="K50" t="str">
            <v>AstraZeneca UK Ltd.</v>
          </cell>
          <cell r="L50" t="str">
            <v>Anh</v>
          </cell>
          <cell r="M50" t="str">
            <v> Bơm tiêm </v>
          </cell>
          <cell r="N50">
            <v>200</v>
          </cell>
          <cell r="O50" t="str">
            <v>K</v>
          </cell>
          <cell r="P50" t="str">
            <v>KD</v>
          </cell>
          <cell r="Q50" t="str">
            <v>K</v>
          </cell>
          <cell r="R50" t="str">
            <v>Miễn</v>
          </cell>
        </row>
        <row r="51">
          <cell r="E51" t="str">
            <v>Tienam Via 500mg 1s</v>
          </cell>
          <cell r="F51" t="str">
            <v>Imipenem  + Cilastatin </v>
          </cell>
          <cell r="G51" t="str">
            <v> 500mg + 500mg </v>
          </cell>
          <cell r="H51" t="str">
            <v>Tiêm</v>
          </cell>
          <cell r="I51" t="str">
            <v>24 tháng</v>
          </cell>
          <cell r="J51" t="str">
            <v>VN-13275-11</v>
          </cell>
          <cell r="K51" t="str">
            <v>Merck Sharp &amp; Dohme Corp.; đóng gói tại Merck Sharp &amp; Dohme (Australia) Pty. Ltd.</v>
          </cell>
          <cell r="L51" t="str">
            <v>Mỹ, đóng gói Úc</v>
          </cell>
          <cell r="M51" t="str">
            <v> Lọ </v>
          </cell>
          <cell r="N51">
            <v>2000</v>
          </cell>
          <cell r="O51" t="str">
            <v>K</v>
          </cell>
          <cell r="P51" t="str">
            <v>KD</v>
          </cell>
          <cell r="Q51" t="str">
            <v>ICH</v>
          </cell>
          <cell r="R51" t="str">
            <v>Miễn</v>
          </cell>
        </row>
        <row r="52">
          <cell r="E52" t="str">
            <v>Natrilix SR Tab 1.5mg 3x10's</v>
          </cell>
          <cell r="F52" t="str">
            <v>Indapamid  </v>
          </cell>
          <cell r="G52" t="str">
            <v> 1,5mg </v>
          </cell>
          <cell r="H52" t="str">
            <v>Uống</v>
          </cell>
          <cell r="I52" t="str">
            <v>24 tháng</v>
          </cell>
          <cell r="J52" t="str">
            <v>VN-16509-13</v>
          </cell>
          <cell r="K52" t="str">
            <v>Les Laboratories Servier Industrie </v>
          </cell>
          <cell r="L52" t="str">
            <v>Pháp</v>
          </cell>
          <cell r="M52" t="str">
            <v> Viên </v>
          </cell>
          <cell r="N52">
            <v>10000</v>
          </cell>
          <cell r="O52" t="str">
            <v>K</v>
          </cell>
          <cell r="P52" t="str">
            <v>KD</v>
          </cell>
          <cell r="Q52" t="str">
            <v>ICH</v>
          </cell>
          <cell r="R52" t="str">
            <v>Miễn</v>
          </cell>
        </row>
        <row r="53">
          <cell r="E53" t="str">
            <v>LANTUS Solostar 100IU/ml B/ 5 pens x 3ml</v>
          </cell>
          <cell r="F53" t="str">
            <v>Insulin glargin</v>
          </cell>
          <cell r="G53" t="str">
            <v>100UI/ml 3ml</v>
          </cell>
          <cell r="H53" t="str">
            <v>Tiêm</v>
          </cell>
          <cell r="I53" t="str">
            <v>36 tháng</v>
          </cell>
          <cell r="J53" t="str">
            <v>QLSP-857-15</v>
          </cell>
          <cell r="K53" t="str">
            <v>Sanofi - Aventis Deutschland GmbH</v>
          </cell>
          <cell r="L53" t="str">
            <v>Đức</v>
          </cell>
          <cell r="M53" t="str">
            <v>Bút tiêm</v>
          </cell>
          <cell r="N53">
            <v>100</v>
          </cell>
          <cell r="O53" t="str">
            <v>K</v>
          </cell>
          <cell r="P53" t="str">
            <v>KD</v>
          </cell>
          <cell r="Q53" t="str">
            <v>ICH</v>
          </cell>
          <cell r="R53" t="str">
            <v>Miễn</v>
          </cell>
        </row>
        <row r="54">
          <cell r="E54" t="str">
            <v>LANTUS 100UI/ml B/ 1 vial x 10ml</v>
          </cell>
          <cell r="F54" t="str">
            <v>Insulin glargin  </v>
          </cell>
          <cell r="G54" t="str">
            <v> 1000UI/10ml </v>
          </cell>
          <cell r="H54" t="str">
            <v>Tiêm</v>
          </cell>
          <cell r="I54" t="str">
            <v>24 tháng</v>
          </cell>
          <cell r="J54" t="str">
            <v>QLSP-0790-14</v>
          </cell>
          <cell r="K54" t="str">
            <v>Sanofi-Aventis Deutschland GmbH</v>
          </cell>
          <cell r="L54" t="str">
            <v>Đức</v>
          </cell>
          <cell r="M54" t="str">
            <v> Lọ </v>
          </cell>
          <cell r="N54">
            <v>100</v>
          </cell>
          <cell r="O54" t="str">
            <v>K</v>
          </cell>
          <cell r="P54" t="str">
            <v>KD</v>
          </cell>
          <cell r="Q54" t="str">
            <v>ICH</v>
          </cell>
          <cell r="R54" t="str">
            <v>Miễn</v>
          </cell>
        </row>
        <row r="55">
          <cell r="E55" t="str">
            <v>Omnipaque Inj Iod 300mg/ ml 10 x 100ml</v>
          </cell>
          <cell r="F55" t="str">
            <v>Iohexol </v>
          </cell>
          <cell r="G55" t="str">
            <v> 300mg 100ml  </v>
          </cell>
          <cell r="H55" t="str">
            <v>Tiêm</v>
          </cell>
          <cell r="I55" t="str">
            <v>36 tháng</v>
          </cell>
          <cell r="J55" t="str">
            <v>VN-10687-10</v>
          </cell>
          <cell r="K55" t="str">
            <v>GE Healthcare Ireland - Ireland</v>
          </cell>
          <cell r="L55" t="str">
            <v>Ireland</v>
          </cell>
          <cell r="M55" t="str">
            <v> Lọ </v>
          </cell>
          <cell r="N55">
            <v>200</v>
          </cell>
          <cell r="O55" t="str">
            <v>K</v>
          </cell>
          <cell r="P55" t="str">
            <v>KD</v>
          </cell>
          <cell r="Q55" t="str">
            <v>ICH</v>
          </cell>
          <cell r="R55" t="str">
            <v>Miễn</v>
          </cell>
        </row>
        <row r="56">
          <cell r="E56" t="str">
            <v>Omnipaque Inj Iod 300mg/ ml 10 x 50ml</v>
          </cell>
          <cell r="F56" t="str">
            <v>Iohexol </v>
          </cell>
          <cell r="G56" t="str">
            <v> 300mg 50ml </v>
          </cell>
          <cell r="H56" t="str">
            <v>Tiêm</v>
          </cell>
          <cell r="I56" t="str">
            <v>36 tháng</v>
          </cell>
          <cell r="J56" t="str">
            <v>VN-10687-10</v>
          </cell>
          <cell r="K56" t="str">
            <v>GE Healthcare Ireland - Ireland</v>
          </cell>
          <cell r="L56" t="str">
            <v>Ireland</v>
          </cell>
          <cell r="M56" t="str">
            <v> Lọ </v>
          </cell>
          <cell r="N56">
            <v>200</v>
          </cell>
          <cell r="O56" t="str">
            <v>K</v>
          </cell>
          <cell r="P56" t="str">
            <v>KD</v>
          </cell>
          <cell r="Q56" t="str">
            <v>ICH</v>
          </cell>
          <cell r="R56" t="str">
            <v>Miễn</v>
          </cell>
        </row>
        <row r="57">
          <cell r="E57" t="str">
            <v>APROVEL 150mg B/ 2bls  x 14 Tabs</v>
          </cell>
          <cell r="F57" t="str">
            <v>Irbesartan</v>
          </cell>
          <cell r="G57" t="str">
            <v>150mg</v>
          </cell>
          <cell r="H57" t="str">
            <v>Uống</v>
          </cell>
          <cell r="I57" t="str">
            <v>36 tháng</v>
          </cell>
          <cell r="J57" t="str">
            <v>VN-16719-13</v>
          </cell>
          <cell r="K57" t="str">
            <v>Sanofi Winthrop Industrie</v>
          </cell>
          <cell r="L57" t="str">
            <v>Pháp</v>
          </cell>
          <cell r="M57" t="str">
            <v>Viên </v>
          </cell>
          <cell r="N57">
            <v>6000</v>
          </cell>
          <cell r="O57" t="str">
            <v>K</v>
          </cell>
          <cell r="P57" t="str">
            <v>KD</v>
          </cell>
          <cell r="Q57" t="str">
            <v>ICH</v>
          </cell>
          <cell r="R57" t="str">
            <v>Miễn</v>
          </cell>
        </row>
        <row r="58">
          <cell r="E58" t="str">
            <v>Procoralan Tab 5mg 56's</v>
          </cell>
          <cell r="F58" t="str">
            <v>Ivabradin  </v>
          </cell>
          <cell r="G58" t="str">
            <v> 5mg </v>
          </cell>
          <cell r="H58" t="str">
            <v>Uống</v>
          </cell>
          <cell r="I58" t="str">
            <v>36 tháng</v>
          </cell>
          <cell r="J58" t="str">
            <v>VN-15960-12</v>
          </cell>
          <cell r="K58" t="str">
            <v>Les Laboratories Servier Industrie</v>
          </cell>
          <cell r="L58" t="str">
            <v>Pháp</v>
          </cell>
          <cell r="M58" t="str">
            <v> Viên </v>
          </cell>
          <cell r="N58">
            <v>4000</v>
          </cell>
          <cell r="O58" t="str">
            <v>K</v>
          </cell>
          <cell r="P58" t="str">
            <v>KD</v>
          </cell>
          <cell r="Q58" t="str">
            <v>ICH</v>
          </cell>
          <cell r="R58" t="str">
            <v>Miễn</v>
          </cell>
        </row>
        <row r="59">
          <cell r="E59" t="str">
            <v>Xyzal Tab 5mg 10's</v>
          </cell>
          <cell r="F59" t="str">
            <v>Levocetirizin</v>
          </cell>
          <cell r="G59" t="str">
            <v> 5mg </v>
          </cell>
          <cell r="H59" t="str">
            <v>Uống</v>
          </cell>
          <cell r="I59" t="str">
            <v>36 tháng</v>
          </cell>
          <cell r="J59" t="str">
            <v>VN-5682-10</v>
          </cell>
          <cell r="K59" t="str">
            <v>UCB Farchim S.A- Thuỵ Sỹ (đóng gói xuất xưởng Aesica Pharmaceuticals S.R.L - Italy)</v>
          </cell>
          <cell r="L59" t="str">
            <v>Thụy Sĩ; đóng gói Ý</v>
          </cell>
          <cell r="M59" t="str">
            <v> Viên </v>
          </cell>
          <cell r="N59">
            <v>1000</v>
          </cell>
          <cell r="O59" t="str">
            <v>K</v>
          </cell>
          <cell r="P59" t="str">
            <v>KD</v>
          </cell>
          <cell r="Q59" t="str">
            <v>ICH</v>
          </cell>
          <cell r="R59" t="str">
            <v>Miễn</v>
          </cell>
          <cell r="S59" t="str">
            <v>VN-5682-10; VN-19469-15</v>
          </cell>
        </row>
        <row r="60">
          <cell r="E60" t="str">
            <v>Cravit Tab 500mg 5's</v>
          </cell>
          <cell r="F60" t="str">
            <v>Levofloxacin </v>
          </cell>
          <cell r="G60" t="str">
            <v> 500mg </v>
          </cell>
          <cell r="H60" t="str">
            <v>Uống</v>
          </cell>
          <cell r="I60" t="str">
            <v>48 tháng</v>
          </cell>
          <cell r="J60" t="str">
            <v>VN-19455-15</v>
          </cell>
          <cell r="K60" t="str">
            <v>Interthai Pharmaceutical Manufacturing Ltd.</v>
          </cell>
          <cell r="L60" t="str">
            <v>Thái Lan</v>
          </cell>
          <cell r="M60" t="str">
            <v> Viên </v>
          </cell>
          <cell r="N60">
            <v>1000</v>
          </cell>
          <cell r="O60" t="str">
            <v>K</v>
          </cell>
          <cell r="P60" t="str">
            <v>KD</v>
          </cell>
          <cell r="Q60" t="str">
            <v>ICH</v>
          </cell>
          <cell r="R60" t="str">
            <v>K</v>
          </cell>
          <cell r="S60" t="str">
            <v>VN-9169-09</v>
          </cell>
        </row>
        <row r="61">
          <cell r="E61" t="str">
            <v>TAVANIC TAB 500mg B/ 5 Tabs</v>
          </cell>
          <cell r="F61" t="str">
            <v>Levofloxacin </v>
          </cell>
          <cell r="G61" t="str">
            <v> 500mg </v>
          </cell>
          <cell r="H61" t="str">
            <v>Uống</v>
          </cell>
          <cell r="I61" t="str">
            <v>36 tháng</v>
          </cell>
          <cell r="J61" t="str">
            <v>VN-19455-15</v>
          </cell>
          <cell r="K61" t="str">
            <v>Sanofi Winthrop Industrie</v>
          </cell>
          <cell r="L61" t="str">
            <v>Pháp</v>
          </cell>
          <cell r="M61" t="str">
            <v> Viên </v>
          </cell>
          <cell r="N61">
            <v>1000</v>
          </cell>
          <cell r="O61" t="str">
            <v>K</v>
          </cell>
          <cell r="P61" t="str">
            <v>KD</v>
          </cell>
          <cell r="Q61" t="str">
            <v>ICH</v>
          </cell>
          <cell r="R61" t="str">
            <v>Miễn</v>
          </cell>
        </row>
        <row r="62">
          <cell r="E62" t="str">
            <v>Xylocaine Jelly Oin 2% 30g</v>
          </cell>
          <cell r="F62" t="str">
            <v>Lidocain hydroclorid  </v>
          </cell>
          <cell r="G62" t="str">
            <v> 2%, 30g </v>
          </cell>
          <cell r="H62" t="str">
            <v>Dùng ngoài</v>
          </cell>
          <cell r="I62" t="str">
            <v>24 tháng</v>
          </cell>
          <cell r="J62" t="str">
            <v>VN-10739-10</v>
          </cell>
          <cell r="K62" t="str">
            <v>Recipharm Karlskoga AB</v>
          </cell>
          <cell r="L62" t="str">
            <v>Thụy Điển</v>
          </cell>
          <cell r="M62" t="str">
            <v> Tuýp </v>
          </cell>
          <cell r="N62">
            <v>1000</v>
          </cell>
          <cell r="O62" t="str">
            <v>K</v>
          </cell>
          <cell r="P62" t="str">
            <v>KD</v>
          </cell>
          <cell r="Q62" t="str">
            <v>K</v>
          </cell>
          <cell r="R62" t="str">
            <v>Miễn</v>
          </cell>
        </row>
        <row r="63">
          <cell r="E63" t="str">
            <v>Emla Cre 5g 5's</v>
          </cell>
          <cell r="F63" t="str">
            <v>Lidocain + Prilocain </v>
          </cell>
          <cell r="G63" t="str">
            <v> 5% 5g </v>
          </cell>
          <cell r="H63" t="str">
            <v>Dùng ngoài</v>
          </cell>
          <cell r="I63" t="str">
            <v>36 tháng</v>
          </cell>
          <cell r="J63" t="str">
            <v>VN- 9940-10</v>
          </cell>
          <cell r="K63" t="str">
            <v>Recipharm Karlskoga AB</v>
          </cell>
          <cell r="L63" t="str">
            <v>Thụy Điển</v>
          </cell>
          <cell r="M63" t="str">
            <v> Tuýp </v>
          </cell>
          <cell r="N63">
            <v>500</v>
          </cell>
          <cell r="O63" t="str">
            <v>K</v>
          </cell>
          <cell r="P63" t="str">
            <v>KD</v>
          </cell>
          <cell r="Q63" t="str">
            <v>ICH</v>
          </cell>
          <cell r="R63" t="str">
            <v>Miễn</v>
          </cell>
        </row>
        <row r="64">
          <cell r="E64" t="str">
            <v>Zestoretic Tab 20mg 28's</v>
          </cell>
          <cell r="F64" t="str">
            <v>Lisinopril dihydrat + Hydroclorothiazid</v>
          </cell>
          <cell r="G64" t="str">
            <v>20mg +12,5mg</v>
          </cell>
          <cell r="H64" t="str">
            <v>Uống</v>
          </cell>
          <cell r="I64" t="str">
            <v>30 tháng</v>
          </cell>
          <cell r="J64" t="str">
            <v>VN- 15210-12</v>
          </cell>
          <cell r="K64" t="str">
            <v>AstraZeneca UK Ltd.</v>
          </cell>
          <cell r="L64" t="str">
            <v>Anh</v>
          </cell>
          <cell r="M64" t="str">
            <v>Viên </v>
          </cell>
          <cell r="N64">
            <v>10000</v>
          </cell>
          <cell r="O64" t="str">
            <v>K</v>
          </cell>
          <cell r="P64" t="str">
            <v>KD</v>
          </cell>
          <cell r="Q64" t="str">
            <v>K</v>
          </cell>
          <cell r="R64" t="str">
            <v>Miễn</v>
          </cell>
        </row>
        <row r="65">
          <cell r="E65" t="str">
            <v>Glucovance 500mg/5mg Tab  30's</v>
          </cell>
          <cell r="F65" t="str">
            <v>Metformin + Glibenclamid </v>
          </cell>
          <cell r="G65" t="str">
            <v> 500mg / 5mg </v>
          </cell>
          <cell r="H65" t="str">
            <v>Uống</v>
          </cell>
          <cell r="I65" t="str">
            <v>36 tháng</v>
          </cell>
          <cell r="J65" t="str">
            <v>VN-8830-09</v>
          </cell>
          <cell r="K65" t="str">
            <v>Merck Sante s.a.s - Pháp</v>
          </cell>
          <cell r="L65" t="str">
            <v>Pháp</v>
          </cell>
          <cell r="M65" t="str">
            <v> viên </v>
          </cell>
          <cell r="N65">
            <v>6000</v>
          </cell>
          <cell r="O65" t="str">
            <v>K</v>
          </cell>
          <cell r="P65" t="str">
            <v>KD</v>
          </cell>
          <cell r="Q65" t="str">
            <v>ICH</v>
          </cell>
          <cell r="R65" t="str">
            <v>Miễn</v>
          </cell>
        </row>
        <row r="66">
          <cell r="E66" t="str">
            <v>Glucovance 500mg/2.5 mg Tab  30's</v>
          </cell>
          <cell r="F66" t="str">
            <v>Metformin + Glibenclamide </v>
          </cell>
          <cell r="G66" t="str">
            <v> 500mg / 2.5mg </v>
          </cell>
          <cell r="H66" t="str">
            <v>Uống</v>
          </cell>
          <cell r="I66" t="str">
            <v>36 tháng</v>
          </cell>
          <cell r="J66" t="str">
            <v>VN-8830-09</v>
          </cell>
          <cell r="K66" t="str">
            <v>Merck Sante s.a.s - Pháp</v>
          </cell>
          <cell r="L66" t="str">
            <v>Pháp</v>
          </cell>
          <cell r="M66" t="str">
            <v> viên </v>
          </cell>
          <cell r="N66">
            <v>6000</v>
          </cell>
          <cell r="O66" t="str">
            <v>K</v>
          </cell>
          <cell r="P66" t="str">
            <v>KD</v>
          </cell>
          <cell r="Q66" t="str">
            <v>ICH</v>
          </cell>
          <cell r="R66" t="str">
            <v>Miễn</v>
          </cell>
        </row>
        <row r="67">
          <cell r="E67" t="str">
            <v>Solu-Medrol Inj 125mg 25's</v>
          </cell>
          <cell r="F67" t="str">
            <v>Methyl prednisolon  </v>
          </cell>
          <cell r="G67" t="str">
            <v> 125mg </v>
          </cell>
          <cell r="H67" t="str">
            <v>Tiêm</v>
          </cell>
          <cell r="I67" t="str">
            <v>36 tháng</v>
          </cell>
          <cell r="J67" t="str">
            <v>VN-18405-14</v>
          </cell>
          <cell r="K67" t="str">
            <v>Pharmacia &amp; Upjohn Company </v>
          </cell>
          <cell r="L67" t="str">
            <v>Mỹ</v>
          </cell>
          <cell r="M67" t="str">
            <v> Lọ </v>
          </cell>
          <cell r="N67">
            <v>600</v>
          </cell>
          <cell r="O67" t="str">
            <v>K</v>
          </cell>
          <cell r="P67" t="str">
            <v>KD</v>
          </cell>
          <cell r="Q67" t="str">
            <v>ICH</v>
          </cell>
          <cell r="R67" t="str">
            <v>Miễn</v>
          </cell>
          <cell r="S67" t="str">
            <v>VN-15107-12</v>
          </cell>
        </row>
        <row r="68">
          <cell r="E68" t="str">
            <v>Depo-Medrol Inj 40mg/ml 1ml</v>
          </cell>
          <cell r="F68" t="str">
            <v>Methyl prednisolon acetat  </v>
          </cell>
          <cell r="G68" t="str">
            <v> 40mg/ ml </v>
          </cell>
          <cell r="H68" t="str">
            <v>Tiêm</v>
          </cell>
          <cell r="I68" t="str">
            <v>36 tháng</v>
          </cell>
          <cell r="J68" t="str">
            <v>VN-11978-11</v>
          </cell>
          <cell r="K68" t="str">
            <v>Pfizer Manufacturing Belgium NV</v>
          </cell>
          <cell r="L68" t="str">
            <v>Bỉ</v>
          </cell>
          <cell r="M68" t="str">
            <v> Lọ </v>
          </cell>
          <cell r="N68">
            <v>300</v>
          </cell>
          <cell r="O68" t="str">
            <v>K</v>
          </cell>
          <cell r="P68" t="str">
            <v>KD</v>
          </cell>
          <cell r="Q68" t="str">
            <v>ICH</v>
          </cell>
          <cell r="R68" t="str">
            <v>Miễn</v>
          </cell>
        </row>
        <row r="69">
          <cell r="E69" t="str">
            <v>Betaloc Zok Tab 25mg 14's</v>
          </cell>
          <cell r="F69" t="str">
            <v>Metoprolol </v>
          </cell>
          <cell r="G69" t="str">
            <v> 25mg </v>
          </cell>
          <cell r="H69" t="str">
            <v>Uống</v>
          </cell>
          <cell r="I69" t="str">
            <v>36 tháng</v>
          </cell>
          <cell r="J69" t="str">
            <v>VN-17243-13</v>
          </cell>
          <cell r="K69" t="str">
            <v>AstraZeneca AB</v>
          </cell>
          <cell r="L69" t="str">
            <v>Thụy Điển</v>
          </cell>
          <cell r="M69" t="str">
            <v> Viên </v>
          </cell>
          <cell r="N69">
            <v>1000</v>
          </cell>
          <cell r="O69" t="str">
            <v>K</v>
          </cell>
          <cell r="P69" t="str">
            <v>KD</v>
          </cell>
          <cell r="Q69" t="str">
            <v>K</v>
          </cell>
          <cell r="R69" t="str">
            <v>Miễn</v>
          </cell>
        </row>
        <row r="70">
          <cell r="E70" t="str">
            <v>Avelox Inj 400mg/ 250ml 1's</v>
          </cell>
          <cell r="F70" t="str">
            <v>Moxifloxacin </v>
          </cell>
          <cell r="G70" t="str">
            <v>400mg/250ml </v>
          </cell>
          <cell r="H70" t="str">
            <v>Tiêm</v>
          </cell>
          <cell r="I70" t="str">
            <v>60 tháng</v>
          </cell>
          <cell r="J70" t="str">
            <v>VN-18602-15</v>
          </cell>
          <cell r="K70" t="str">
            <v>Bayer Pharma AG</v>
          </cell>
          <cell r="L70" t="str">
            <v>Đức</v>
          </cell>
          <cell r="M70" t="str">
            <v>Chai </v>
          </cell>
          <cell r="N70">
            <v>6000</v>
          </cell>
          <cell r="O70" t="str">
            <v>K</v>
          </cell>
          <cell r="P70" t="str">
            <v>KD</v>
          </cell>
          <cell r="Q70" t="str">
            <v>ICH</v>
          </cell>
          <cell r="R70" t="str">
            <v>Miễn</v>
          </cell>
        </row>
        <row r="71">
          <cell r="E71" t="str">
            <v>DEPAKINE CHRONO 500mg B/ 1 Tube x 30 Tabs</v>
          </cell>
          <cell r="F71" t="str">
            <v>Natri Valproat; Valproic acid</v>
          </cell>
          <cell r="G71" t="str">
            <v>500mg</v>
          </cell>
          <cell r="H71" t="str">
            <v>Uống</v>
          </cell>
          <cell r="I71" t="str">
            <v>36 tháng</v>
          </cell>
          <cell r="J71" t="str">
            <v>VN-16477-13</v>
          </cell>
          <cell r="K71" t="str">
            <v>Sanofi Winthrop Industrie</v>
          </cell>
          <cell r="L71" t="str">
            <v>Pháp</v>
          </cell>
          <cell r="M71" t="str">
            <v>Viên </v>
          </cell>
          <cell r="N71">
            <v>2000</v>
          </cell>
          <cell r="O71" t="str">
            <v>K</v>
          </cell>
          <cell r="P71" t="str">
            <v>KD</v>
          </cell>
          <cell r="Q71" t="str">
            <v>ICH</v>
          </cell>
          <cell r="R71" t="str">
            <v>Miễn</v>
          </cell>
        </row>
        <row r="72">
          <cell r="E72" t="str">
            <v>Nebilet Tab 5mg 14's</v>
          </cell>
          <cell r="F72" t="str">
            <v>Nebivolol hydrochlorid </v>
          </cell>
          <cell r="G72" t="str">
            <v> 5mg </v>
          </cell>
          <cell r="H72" t="str">
            <v>Uống</v>
          </cell>
          <cell r="I72" t="str">
            <v>36 tháng</v>
          </cell>
          <cell r="J72" t="str">
            <v>VN-19377-15</v>
          </cell>
          <cell r="K72" t="str">
            <v>Berlin Chemie AG - Đức</v>
          </cell>
          <cell r="L72" t="str">
            <v>Đức</v>
          </cell>
          <cell r="M72" t="str">
            <v> Viên </v>
          </cell>
          <cell r="N72">
            <v>10000</v>
          </cell>
          <cell r="O72" t="str">
            <v>K</v>
          </cell>
          <cell r="P72" t="str">
            <v>KD</v>
          </cell>
          <cell r="Q72" t="str">
            <v>ICH</v>
          </cell>
          <cell r="R72" t="str">
            <v>Miễn</v>
          </cell>
        </row>
        <row r="73">
          <cell r="E73" t="str">
            <v>Adalat Cap 10mg 30's</v>
          </cell>
          <cell r="F73" t="str">
            <v>Nifedipin  </v>
          </cell>
          <cell r="G73" t="str">
            <v> 10mg </v>
          </cell>
          <cell r="H73" t="str">
            <v>Uống</v>
          </cell>
          <cell r="I73" t="str">
            <v>36 tháng</v>
          </cell>
          <cell r="J73" t="str">
            <v>VN-14010-11</v>
          </cell>
          <cell r="K73" t="str">
            <v>Catalent Germany Eberbach GmbH; Cơ sở xuất xưởng: Bayer Pharma AG</v>
          </cell>
          <cell r="L73" t="str">
            <v>Đức</v>
          </cell>
          <cell r="M73" t="str">
            <v> Viên </v>
          </cell>
          <cell r="N73">
            <v>3000</v>
          </cell>
          <cell r="O73" t="str">
            <v>K</v>
          </cell>
          <cell r="P73" t="str">
            <v>KD</v>
          </cell>
          <cell r="Q73" t="str">
            <v>ICH</v>
          </cell>
          <cell r="R73" t="str">
            <v>Miễn</v>
          </cell>
        </row>
        <row r="74">
          <cell r="E74" t="str">
            <v>Nimotop Inj 10mg 50ml</v>
          </cell>
          <cell r="F74" t="str">
            <v>Nimodipin  </v>
          </cell>
          <cell r="G74" t="str">
            <v> 10mg/50ml </v>
          </cell>
          <cell r="H74" t="str">
            <v>Tiêm</v>
          </cell>
          <cell r="I74" t="str">
            <v>36 tháng</v>
          </cell>
          <cell r="J74" t="str">
            <v>VN-10760-10</v>
          </cell>
          <cell r="K74" t="str">
            <v>Bayer Pharma AG - Đóng gói thứ cấp bởi: KVP Pharma + Veterinär Produkte GmbH, Đức</v>
          </cell>
          <cell r="L74" t="str">
            <v>Đức</v>
          </cell>
          <cell r="M74" t="str">
            <v> Lọ </v>
          </cell>
          <cell r="N74">
            <v>150</v>
          </cell>
          <cell r="O74" t="str">
            <v>K</v>
          </cell>
          <cell r="P74" t="str">
            <v>KD</v>
          </cell>
          <cell r="Q74" t="str">
            <v>ICH</v>
          </cell>
          <cell r="R74" t="str">
            <v>Miễn</v>
          </cell>
          <cell r="S74" t="str">
            <v>10728/QLD-KD</v>
          </cell>
        </row>
        <row r="75">
          <cell r="E75" t="str">
            <v>Sandostatin Inj 0.1mg/ml 1mlx5's</v>
          </cell>
          <cell r="F75" t="str">
            <v>Octreotid  </v>
          </cell>
          <cell r="G75" t="str">
            <v> Inj 0,1mg/1ml </v>
          </cell>
          <cell r="H75" t="str">
            <v>Tiêm</v>
          </cell>
          <cell r="I75" t="str">
            <v>36 tháng</v>
          </cell>
          <cell r="J75" t="str">
            <v>VN-17538-13</v>
          </cell>
          <cell r="K75" t="str">
            <v>Novartis Pharma Stein AG</v>
          </cell>
          <cell r="L75" t="str">
            <v>Thụy Sĩ</v>
          </cell>
          <cell r="M75" t="str">
            <v> Ống </v>
          </cell>
          <cell r="N75">
            <v>1000</v>
          </cell>
          <cell r="O75" t="str">
            <v>K</v>
          </cell>
          <cell r="P75" t="str">
            <v>KD</v>
          </cell>
          <cell r="Q75" t="str">
            <v>K</v>
          </cell>
          <cell r="R75" t="str">
            <v>Miễn</v>
          </cell>
        </row>
        <row r="76">
          <cell r="E76" t="str">
            <v>Trileptal Tab 300mg 5x10's</v>
          </cell>
          <cell r="F76" t="str">
            <v>Oxcarbazepin </v>
          </cell>
          <cell r="G76" t="str">
            <v> 300mg </v>
          </cell>
          <cell r="H76" t="str">
            <v>Uống</v>
          </cell>
          <cell r="I76" t="str">
            <v>36 tháng</v>
          </cell>
          <cell r="J76" t="str">
            <v>VN-15563-12</v>
          </cell>
          <cell r="K76" t="str">
            <v>Novartis Farma S.p.A</v>
          </cell>
          <cell r="L76" t="str">
            <v>Ý</v>
          </cell>
          <cell r="M76" t="str">
            <v> Viên </v>
          </cell>
          <cell r="N76">
            <v>1500</v>
          </cell>
          <cell r="O76" t="str">
            <v>K</v>
          </cell>
          <cell r="P76" t="str">
            <v>KD</v>
          </cell>
          <cell r="Q76" t="str">
            <v>K</v>
          </cell>
          <cell r="R76" t="str">
            <v>Miễn</v>
          </cell>
        </row>
        <row r="77">
          <cell r="E77" t="str">
            <v>Anzatax Inj 100mg/ 16.7ml 1's</v>
          </cell>
          <cell r="F77" t="str">
            <v>Paclitaxel  </v>
          </cell>
          <cell r="G77" t="str">
            <v> Inj 100mg/16,7ml </v>
          </cell>
          <cell r="H77" t="str">
            <v>Tiêm</v>
          </cell>
          <cell r="I77" t="str">
            <v>24 tháng</v>
          </cell>
          <cell r="J77" t="str">
            <v>VN-12308-11</v>
          </cell>
          <cell r="K77" t="str">
            <v>Hospira Australia Pty Ltd</v>
          </cell>
          <cell r="L77" t="str">
            <v>Úc</v>
          </cell>
          <cell r="M77" t="str">
            <v> Lọ </v>
          </cell>
          <cell r="N77">
            <v>200</v>
          </cell>
          <cell r="O77" t="str">
            <v>K</v>
          </cell>
          <cell r="P77" t="str">
            <v>KD</v>
          </cell>
          <cell r="Q77" t="str">
            <v>ICH</v>
          </cell>
          <cell r="R77" t="str">
            <v>Miễn</v>
          </cell>
        </row>
        <row r="78">
          <cell r="E78" t="str">
            <v>Anzatax Inj 150mg/ 25ml 1's</v>
          </cell>
          <cell r="F78" t="str">
            <v>Paclitaxel  </v>
          </cell>
          <cell r="G78" t="str">
            <v> Inj 150mg/25ml </v>
          </cell>
          <cell r="H78" t="str">
            <v>Tiêm</v>
          </cell>
          <cell r="I78" t="str">
            <v>24 tháng</v>
          </cell>
          <cell r="J78" t="str">
            <v>VN-12309-11</v>
          </cell>
          <cell r="K78" t="str">
            <v>Hospira Australia Pty Ltd</v>
          </cell>
          <cell r="L78" t="str">
            <v>Úc</v>
          </cell>
          <cell r="M78" t="str">
            <v> Lọ </v>
          </cell>
          <cell r="N78">
            <v>200</v>
          </cell>
          <cell r="O78" t="str">
            <v>K</v>
          </cell>
          <cell r="P78" t="str">
            <v>KD</v>
          </cell>
          <cell r="Q78" t="str">
            <v>ICH</v>
          </cell>
          <cell r="R78" t="str">
            <v>Miễn</v>
          </cell>
        </row>
        <row r="79">
          <cell r="E79" t="str">
            <v>Coversyl Tab 5mg 30's</v>
          </cell>
          <cell r="F79" t="str">
            <v>Perindopril </v>
          </cell>
          <cell r="G79" t="str">
            <v> 5 mg </v>
          </cell>
          <cell r="H79" t="str">
            <v>Uống</v>
          </cell>
          <cell r="I79" t="str">
            <v>36 tháng</v>
          </cell>
          <cell r="J79" t="str">
            <v>VN-17087-13</v>
          </cell>
          <cell r="K79" t="str">
            <v>Les Laboratories Servier Industrie</v>
          </cell>
          <cell r="L79" t="str">
            <v>Pháp</v>
          </cell>
          <cell r="M79" t="str">
            <v> Viên </v>
          </cell>
          <cell r="N79">
            <v>120000</v>
          </cell>
          <cell r="O79" t="str">
            <v>K</v>
          </cell>
          <cell r="P79" t="str">
            <v>KD</v>
          </cell>
          <cell r="Q79" t="str">
            <v>ICH</v>
          </cell>
          <cell r="R79" t="str">
            <v>Miễn</v>
          </cell>
        </row>
        <row r="80">
          <cell r="E80" t="str">
            <v>Coversyl Tab 10mg 30's</v>
          </cell>
          <cell r="F80" t="str">
            <v>Perindopril  </v>
          </cell>
          <cell r="G80" t="str">
            <v> 10 mg </v>
          </cell>
          <cell r="H80" t="str">
            <v>Uống</v>
          </cell>
          <cell r="I80" t="str">
            <v>36 tháng</v>
          </cell>
          <cell r="J80" t="str">
            <v>VN-17086-13</v>
          </cell>
          <cell r="K80" t="str">
            <v>Les Laboratories Servier Industrie</v>
          </cell>
          <cell r="L80" t="str">
            <v>Pháp</v>
          </cell>
          <cell r="M80" t="str">
            <v> Viên </v>
          </cell>
          <cell r="N80">
            <v>5000</v>
          </cell>
          <cell r="O80" t="str">
            <v>K</v>
          </cell>
          <cell r="P80" t="str">
            <v>KD</v>
          </cell>
          <cell r="Q80" t="str">
            <v>ICH</v>
          </cell>
          <cell r="R80" t="str">
            <v>Miễn</v>
          </cell>
        </row>
        <row r="81">
          <cell r="E81" t="str">
            <v>Crestor Tab 10mg 28's</v>
          </cell>
          <cell r="F81" t="str">
            <v>Rosuvastatin </v>
          </cell>
          <cell r="G81" t="str">
            <v> 10mg </v>
          </cell>
          <cell r="H81" t="str">
            <v>Uống</v>
          </cell>
          <cell r="I81" t="str">
            <v>24 tháng</v>
          </cell>
          <cell r="J81" t="str">
            <v>VN-18150-14</v>
          </cell>
          <cell r="K81" t="str">
            <v>IPR Pharmaceuticals INC., đóng gói AstraZeneca UK Limited</v>
          </cell>
          <cell r="L81" t="str">
            <v>Mỹ, đóng gói Anh</v>
          </cell>
          <cell r="M81" t="str">
            <v> Viên </v>
          </cell>
          <cell r="N81">
            <v>12000</v>
          </cell>
          <cell r="O81" t="str">
            <v>K</v>
          </cell>
          <cell r="P81" t="str">
            <v>KD</v>
          </cell>
          <cell r="Q81" t="str">
            <v>ICH</v>
          </cell>
          <cell r="R81" t="str">
            <v>Miễn</v>
          </cell>
        </row>
        <row r="82">
          <cell r="E82" t="str">
            <v>Ventolin Neb Sol 5mg/2.5ml 6x5's</v>
          </cell>
          <cell r="F82" t="str">
            <v>Salbutamol sulfat  </v>
          </cell>
          <cell r="G82" t="str">
            <v> 5mg/ 2.5ml </v>
          </cell>
          <cell r="H82" t="str">
            <v>Khí dung</v>
          </cell>
          <cell r="I82" t="str">
            <v>36 tháng</v>
          </cell>
          <cell r="J82" t="str">
            <v>VN-13701-11</v>
          </cell>
          <cell r="K82" t="str">
            <v>GlaxoSmithKline Australia Pty Ltd- Úc</v>
          </cell>
          <cell r="L82" t="str">
            <v>Úc</v>
          </cell>
          <cell r="M82" t="str">
            <v> Ống </v>
          </cell>
          <cell r="N82">
            <v>25000</v>
          </cell>
          <cell r="O82" t="str">
            <v>K</v>
          </cell>
          <cell r="P82" t="str">
            <v>KD</v>
          </cell>
          <cell r="Q82" t="str">
            <v>ICH</v>
          </cell>
          <cell r="R82" t="str">
            <v>Miễn</v>
          </cell>
        </row>
        <row r="83">
          <cell r="E83" t="str">
            <v>Ventolin Inh 100mcg 200Dose</v>
          </cell>
          <cell r="F83" t="str">
            <v>Salbutamol sulfat 100mcg </v>
          </cell>
          <cell r="G83" t="str">
            <v> 100mcg/liều </v>
          </cell>
          <cell r="H83" t="str">
            <v>Thuốc xịt</v>
          </cell>
          <cell r="I83" t="str">
            <v>24 tháng</v>
          </cell>
          <cell r="J83" t="str">
            <v>VN-18791-15</v>
          </cell>
          <cell r="K83" t="str">
            <v>Glaxo Wellcome S.A- Tây Ban Nha (đóng gói tại GlaxoSmithKline Australia Pty., Ltd - Úc)</v>
          </cell>
          <cell r="L83" t="str">
            <v>Tây Ban Nha, đóng gói Úc</v>
          </cell>
          <cell r="M83" t="str">
            <v> bình xịt </v>
          </cell>
          <cell r="N83">
            <v>500</v>
          </cell>
          <cell r="O83" t="str">
            <v>K</v>
          </cell>
          <cell r="P83" t="str">
            <v>KD</v>
          </cell>
          <cell r="Q83" t="str">
            <v>ICH</v>
          </cell>
          <cell r="R83" t="str">
            <v>Miễn</v>
          </cell>
        </row>
        <row r="84">
          <cell r="E84" t="str">
            <v>Ventolin Expect (N) Syr 60ml 1's</v>
          </cell>
          <cell r="F84" t="str">
            <v>Salbutamol </v>
          </cell>
          <cell r="G84" t="str">
            <v> 2mg/ 5ml, 60ml, Siro  </v>
          </cell>
          <cell r="H84" t="str">
            <v>Uống</v>
          </cell>
          <cell r="I84" t="str">
            <v>18 tháng</v>
          </cell>
          <cell r="J84" t="str">
            <v>VN-10266-10</v>
          </cell>
          <cell r="K84" t="str">
            <v>SmithKline Beecham - Phillipines</v>
          </cell>
          <cell r="L84" t="str">
            <v>Phillipines</v>
          </cell>
          <cell r="M84" t="str">
            <v> Chai </v>
          </cell>
          <cell r="N84">
            <v>1000</v>
          </cell>
          <cell r="O84" t="str">
            <v>K</v>
          </cell>
          <cell r="P84" t="str">
            <v>KD</v>
          </cell>
          <cell r="Q84" t="str">
            <v>ICH</v>
          </cell>
          <cell r="R84" t="str">
            <v>Miễn</v>
          </cell>
          <cell r="S84" t="str">
            <v>VN-17044-13</v>
          </cell>
        </row>
        <row r="85">
          <cell r="E85" t="str">
            <v>Seretide Evohaler DC 25/250mcg 120d</v>
          </cell>
          <cell r="F85" t="str">
            <v>Salmeterol + fluticason propionat </v>
          </cell>
          <cell r="G85" t="str">
            <v>  250mcg/liều + 25mcg/liều </v>
          </cell>
          <cell r="H85" t="str">
            <v>Dạng hít</v>
          </cell>
          <cell r="I85" t="str">
            <v>24 tháng</v>
          </cell>
          <cell r="J85" t="str">
            <v>VN-19167-15</v>
          </cell>
          <cell r="K85" t="str">
            <v>Glaxo Wellcome SA -  Tây Ban Nha</v>
          </cell>
          <cell r="L85" t="str">
            <v>Tây Ban Nha</v>
          </cell>
          <cell r="M85" t="str">
            <v> Bình xịt </v>
          </cell>
          <cell r="N85">
            <v>100</v>
          </cell>
          <cell r="O85" t="str">
            <v>K</v>
          </cell>
          <cell r="P85" t="str">
            <v>KD</v>
          </cell>
          <cell r="Q85" t="str">
            <v>ICH</v>
          </cell>
          <cell r="R85" t="str">
            <v>Miễn</v>
          </cell>
          <cell r="S85" t="str">
            <v>VN-14683-12</v>
          </cell>
        </row>
        <row r="86">
          <cell r="E86" t="str">
            <v>Seretide Evohaler DC 25/125mcg 120d</v>
          </cell>
          <cell r="F86" t="str">
            <v>Salmeterol + fluticason propionat </v>
          </cell>
          <cell r="G86" t="str">
            <v> 125mcg/liều + 25mcg/liều </v>
          </cell>
          <cell r="H86" t="str">
            <v>Dạng hít</v>
          </cell>
          <cell r="I86" t="str">
            <v>24 tháng</v>
          </cell>
          <cell r="J86" t="str">
            <v>VN-19166-15</v>
          </cell>
          <cell r="K86" t="str">
            <v>Glaxo Wellcome SA -  Tây Ban Nha</v>
          </cell>
          <cell r="L86" t="str">
            <v>Tây Ban Nha</v>
          </cell>
          <cell r="M86" t="str">
            <v> Bình xịt </v>
          </cell>
          <cell r="N86">
            <v>100</v>
          </cell>
          <cell r="O86" t="str">
            <v>K</v>
          </cell>
          <cell r="P86" t="str">
            <v>KD</v>
          </cell>
          <cell r="Q86" t="str">
            <v>ICH</v>
          </cell>
          <cell r="R86" t="str">
            <v>Miễn</v>
          </cell>
          <cell r="S86" t="str">
            <v>VN-15448-12</v>
          </cell>
        </row>
        <row r="87">
          <cell r="E87" t="str">
            <v>Seretide Evohaler DC 25/50mcg 120d</v>
          </cell>
          <cell r="F87" t="str">
            <v>Salmeterol + fluticason propionat </v>
          </cell>
          <cell r="G87" t="str">
            <v> 50mcg/liều + 25mcg/liều </v>
          </cell>
          <cell r="H87" t="str">
            <v>Dạng hít</v>
          </cell>
          <cell r="I87" t="str">
            <v>24 tháng</v>
          </cell>
          <cell r="J87" t="str">
            <v>VN-19168-15</v>
          </cell>
          <cell r="K87" t="str">
            <v>Glaxo Wellcome SA -  Tây Ban Nha</v>
          </cell>
          <cell r="L87" t="str">
            <v>Tây Ban Nha</v>
          </cell>
          <cell r="M87" t="str">
            <v> Bình xịt </v>
          </cell>
          <cell r="N87">
            <v>100</v>
          </cell>
          <cell r="O87" t="str">
            <v>K</v>
          </cell>
          <cell r="P87" t="str">
            <v>KD</v>
          </cell>
          <cell r="Q87" t="str">
            <v>ICH</v>
          </cell>
          <cell r="R87" t="str">
            <v>Miễn</v>
          </cell>
          <cell r="S87" t="str">
            <v>VN-14684-12</v>
          </cell>
        </row>
        <row r="88">
          <cell r="E88" t="str">
            <v>Seretide Accuhaler Pwd 50 /250mcg 60's</v>
          </cell>
          <cell r="F88" t="str">
            <v>Salmeterol xinafoniat + fluticason propionat</v>
          </cell>
          <cell r="G88" t="str">
            <v>50mcg + 250mcg</v>
          </cell>
          <cell r="H88" t="str">
            <v>Dạng hít</v>
          </cell>
          <cell r="I88" t="str">
            <v>24 tháng</v>
          </cell>
          <cell r="J88" t="str">
            <v>VN-15447-12</v>
          </cell>
          <cell r="K88" t="str">
            <v>Glaxo Operations UK Ltd- Anh</v>
          </cell>
          <cell r="L88" t="str">
            <v>Anh</v>
          </cell>
          <cell r="M88" t="str">
            <v>Lọ </v>
          </cell>
          <cell r="N88">
            <v>300</v>
          </cell>
          <cell r="O88" t="str">
            <v>K</v>
          </cell>
          <cell r="P88" t="str">
            <v>KD</v>
          </cell>
          <cell r="Q88" t="str">
            <v>ICH</v>
          </cell>
          <cell r="R88" t="str">
            <v>Miễn</v>
          </cell>
        </row>
        <row r="89">
          <cell r="E89" t="str">
            <v>Onglyza tab 2.5mg 28's</v>
          </cell>
          <cell r="F89" t="str">
            <v>Saxagliptin </v>
          </cell>
          <cell r="G89" t="str">
            <v>2,5mg</v>
          </cell>
          <cell r="H89" t="str">
            <v>Uống</v>
          </cell>
          <cell r="I89" t="str">
            <v>36 tháng</v>
          </cell>
          <cell r="J89" t="str">
            <v>VN-17249-13</v>
          </cell>
          <cell r="K89" t="str">
            <v>AstraZeneca Pharmaceuticals LP; đóng gói Bristol Myers Squibb S.r.l</v>
          </cell>
          <cell r="L89" t="str">
            <v>Mỹ đóng gói Ý</v>
          </cell>
          <cell r="M89" t="str">
            <v>Viên </v>
          </cell>
          <cell r="N89">
            <v>1000</v>
          </cell>
          <cell r="O89" t="str">
            <v>K</v>
          </cell>
          <cell r="P89" t="str">
            <v>KD</v>
          </cell>
          <cell r="Q89" t="str">
            <v>ICH</v>
          </cell>
          <cell r="R89" t="str">
            <v>Miễn</v>
          </cell>
        </row>
        <row r="90">
          <cell r="E90" t="str">
            <v>Sevorane Sol 250ml 1's</v>
          </cell>
          <cell r="F90" t="str">
            <v>Sevofluran  </v>
          </cell>
          <cell r="G90" t="str">
            <v> 250ml </v>
          </cell>
          <cell r="H90" t="str">
            <v>Đường hô hấp</v>
          </cell>
          <cell r="I90" t="str">
            <v>36 tháng</v>
          </cell>
          <cell r="J90" t="str">
            <v>VN-9914-10</v>
          </cell>
          <cell r="K90" t="str">
            <v>Aesica Queenborough Ltd (Abbott Laboratories)- Anh</v>
          </cell>
          <cell r="L90" t="str">
            <v>Anh</v>
          </cell>
          <cell r="M90" t="str">
            <v> Chai </v>
          </cell>
          <cell r="N90">
            <v>100</v>
          </cell>
          <cell r="O90" t="str">
            <v>K</v>
          </cell>
          <cell r="P90" t="str">
            <v>KD</v>
          </cell>
          <cell r="Q90" t="str">
            <v>ICH</v>
          </cell>
          <cell r="R90" t="str">
            <v>Miễn</v>
          </cell>
        </row>
        <row r="91">
          <cell r="E91" t="str">
            <v>Viagra Tabs 50mg 4's</v>
          </cell>
          <cell r="F91" t="str">
            <v>Sildenafil  </v>
          </cell>
          <cell r="G91" t="str">
            <v> 50mg </v>
          </cell>
          <cell r="H91" t="str">
            <v>Uống</v>
          </cell>
          <cell r="I91" t="str">
            <v>60 tháng</v>
          </cell>
          <cell r="J91" t="str">
            <v>VN-17542-13</v>
          </cell>
          <cell r="K91" t="str">
            <v>Pfizer Australia Pty Ltd</v>
          </cell>
          <cell r="L91" t="str">
            <v>Úc</v>
          </cell>
          <cell r="M91" t="str">
            <v> Viên </v>
          </cell>
          <cell r="N91">
            <v>1000</v>
          </cell>
          <cell r="O91" t="str">
            <v>K</v>
          </cell>
          <cell r="P91" t="str">
            <v>KD</v>
          </cell>
          <cell r="Q91" t="str">
            <v>ICH</v>
          </cell>
          <cell r="R91" t="str">
            <v>Miễn</v>
          </cell>
        </row>
        <row r="92">
          <cell r="E92" t="str">
            <v>Aldactone Tab 25mg 100's</v>
          </cell>
          <cell r="F92" t="str">
            <v>Spironolacton  </v>
          </cell>
          <cell r="G92" t="str">
            <v> 25MG </v>
          </cell>
          <cell r="H92" t="str">
            <v>Uống</v>
          </cell>
          <cell r="I92" t="str">
            <v>36 tháng</v>
          </cell>
          <cell r="J92" t="str">
            <v>VN-16854-13</v>
          </cell>
          <cell r="K92" t="str">
            <v>Olic (Thailand) Ltd</v>
          </cell>
          <cell r="L92" t="str">
            <v>Thái Lan</v>
          </cell>
          <cell r="M92" t="str">
            <v> Viên </v>
          </cell>
          <cell r="N92">
            <v>6000</v>
          </cell>
          <cell r="O92" t="str">
            <v>K</v>
          </cell>
          <cell r="P92" t="str">
            <v>KD</v>
          </cell>
          <cell r="Q92" t="str">
            <v>ICH</v>
          </cell>
          <cell r="R92" t="str">
            <v>Miễn</v>
          </cell>
        </row>
        <row r="93">
          <cell r="E93" t="str">
            <v>Nolvadex Tab 10mg 30's</v>
          </cell>
          <cell r="F93" t="str">
            <v>Tamoxifen  </v>
          </cell>
          <cell r="G93" t="str">
            <v> 10mg </v>
          </cell>
          <cell r="H93" t="str">
            <v>Uống</v>
          </cell>
          <cell r="I93" t="str">
            <v>60 tháng</v>
          </cell>
          <cell r="J93" t="str">
            <v>VN-13483-11</v>
          </cell>
          <cell r="K93" t="str">
            <v>AstraZeneca UK Ltd.</v>
          </cell>
          <cell r="L93" t="str">
            <v>Anh</v>
          </cell>
          <cell r="M93" t="str">
            <v> Viên </v>
          </cell>
          <cell r="N93">
            <v>30000</v>
          </cell>
          <cell r="O93" t="str">
            <v>K</v>
          </cell>
          <cell r="P93" t="str">
            <v>KD</v>
          </cell>
          <cell r="Q93" t="str">
            <v>K</v>
          </cell>
          <cell r="R93" t="str">
            <v>Miễn</v>
          </cell>
        </row>
        <row r="94">
          <cell r="E94" t="str">
            <v>Bricanyl Inj. 0.5mg/ ml 5's</v>
          </cell>
          <cell r="F94" t="str">
            <v>Terbutalin  </v>
          </cell>
          <cell r="G94" t="str">
            <v> 0,5mg/ml </v>
          </cell>
          <cell r="H94" t="str">
            <v>Tiêm</v>
          </cell>
          <cell r="I94" t="str">
            <v>24 tháng</v>
          </cell>
          <cell r="J94" t="str">
            <v>VN-10736-10 </v>
          </cell>
          <cell r="K94" t="str">
            <v>Cenexi</v>
          </cell>
          <cell r="L94" t="str">
            <v>Pháp</v>
          </cell>
          <cell r="M94" t="str">
            <v> Ống </v>
          </cell>
          <cell r="N94">
            <v>30000</v>
          </cell>
          <cell r="O94" t="str">
            <v>K</v>
          </cell>
          <cell r="P94" t="str">
            <v>KD</v>
          </cell>
          <cell r="Q94" t="str">
            <v>K</v>
          </cell>
          <cell r="R94" t="str">
            <v>Miễn</v>
          </cell>
        </row>
        <row r="95">
          <cell r="E95" t="str">
            <v>Vastarel MR Tab 35mg 60's</v>
          </cell>
          <cell r="F95" t="str">
            <v>Trimetazidin  </v>
          </cell>
          <cell r="G95" t="str">
            <v> 35mg </v>
          </cell>
          <cell r="H95" t="str">
            <v>Uống</v>
          </cell>
          <cell r="I95" t="str">
            <v>36 tháng</v>
          </cell>
          <cell r="J95" t="str">
            <v>VN-17735-14</v>
          </cell>
          <cell r="K95" t="str">
            <v>Les Laboratories Servier Industrie</v>
          </cell>
          <cell r="L95" t="str">
            <v>Pháp</v>
          </cell>
          <cell r="M95" t="str">
            <v> Viên </v>
          </cell>
          <cell r="N95">
            <v>200000</v>
          </cell>
          <cell r="O95" t="str">
            <v>K</v>
          </cell>
          <cell r="P95" t="str">
            <v>KD</v>
          </cell>
          <cell r="Q95" t="str">
            <v>ICH</v>
          </cell>
          <cell r="R95" t="str">
            <v>Miễn</v>
          </cell>
        </row>
        <row r="96">
          <cell r="E96" t="str">
            <v>Exforge tab 5mg/ 80mg 2x14's</v>
          </cell>
          <cell r="F96" t="str">
            <v>Valsartan + Amlodipin </v>
          </cell>
          <cell r="G96" t="str">
            <v>80mg+5mg </v>
          </cell>
          <cell r="H96" t="str">
            <v>Uống</v>
          </cell>
          <cell r="I96" t="str">
            <v>36 tháng</v>
          </cell>
          <cell r="J96" t="str">
            <v>VN-16344-13</v>
          </cell>
          <cell r="K96" t="str">
            <v>Novartis Farmaceutica S.A</v>
          </cell>
          <cell r="L96" t="str">
            <v>Tây Ban Nha</v>
          </cell>
          <cell r="M96" t="str">
            <v> Viên </v>
          </cell>
          <cell r="N96">
            <v>3000</v>
          </cell>
          <cell r="O96" t="str">
            <v>K</v>
          </cell>
          <cell r="P96" t="str">
            <v>KD</v>
          </cell>
          <cell r="Q96" t="str">
            <v>K</v>
          </cell>
          <cell r="R96" t="str">
            <v>Miễn</v>
          </cell>
        </row>
        <row r="97">
          <cell r="E97" t="str">
            <v>Zometa 4mg/100ml Inj 100ml 1's</v>
          </cell>
          <cell r="F97" t="str">
            <v>Zoledronic acid  </v>
          </cell>
          <cell r="G97" t="str">
            <v> 4mg </v>
          </cell>
          <cell r="H97" t="str">
            <v>Tiêm</v>
          </cell>
          <cell r="I97" t="str">
            <v>36 tháng</v>
          </cell>
          <cell r="J97" t="str">
            <v>VN-17540-13</v>
          </cell>
          <cell r="K97" t="str">
            <v>Novartis Pharma Stein AG</v>
          </cell>
          <cell r="L97" t="str">
            <v>Thụy Sĩ</v>
          </cell>
          <cell r="M97" t="str">
            <v> Lọ </v>
          </cell>
          <cell r="N97">
            <v>20</v>
          </cell>
          <cell r="O97" t="str">
            <v>K</v>
          </cell>
          <cell r="P97" t="str">
            <v>KD</v>
          </cell>
          <cell r="Q97" t="str">
            <v>K</v>
          </cell>
          <cell r="R97" t="str">
            <v>Miễn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566"/>
  <sheetViews>
    <sheetView tabSelected="1" zoomScale="115" zoomScaleNormal="115" zoomScalePageLayoutView="0" workbookViewId="0" topLeftCell="A1">
      <selection activeCell="N563" sqref="N563"/>
    </sheetView>
  </sheetViews>
  <sheetFormatPr defaultColWidth="9.00390625" defaultRowHeight="15.75"/>
  <cols>
    <col min="1" max="1" width="4.625" style="1" customWidth="1"/>
    <col min="2" max="2" width="12.50390625" style="1" customWidth="1"/>
    <col min="3" max="3" width="11.625" style="1" customWidth="1"/>
    <col min="4" max="4" width="11.25390625" style="49" customWidth="1"/>
    <col min="5" max="5" width="9.25390625" style="1" customWidth="1"/>
    <col min="6" max="6" width="7.125" style="1" customWidth="1"/>
    <col min="7" max="7" width="9.125" style="1" customWidth="1"/>
    <col min="8" max="8" width="11.00390625" style="1" customWidth="1"/>
    <col min="9" max="9" width="6.00390625" style="1" customWidth="1"/>
    <col min="10" max="10" width="9.00390625" style="1" customWidth="1"/>
    <col min="11" max="11" width="7.00390625" style="42" hidden="1" customWidth="1"/>
    <col min="12" max="12" width="10.625" style="42" customWidth="1"/>
    <col min="13" max="13" width="8.625" style="43" customWidth="1"/>
    <col min="14" max="14" width="12.875" style="42" bestFit="1" customWidth="1"/>
    <col min="15" max="15" width="8.25390625" style="297" customWidth="1"/>
    <col min="16" max="16" width="8.00390625" style="1" customWidth="1"/>
    <col min="17" max="16384" width="9.00390625" style="1" customWidth="1"/>
  </cols>
  <sheetData>
    <row r="1" spans="1:16" ht="18.75">
      <c r="A1" s="298" t="s">
        <v>2514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15" ht="12.75">
      <c r="A2" s="49"/>
      <c r="B2" s="49"/>
      <c r="C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296"/>
    </row>
    <row r="3" spans="1:16" s="30" customFormat="1" ht="47.2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84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1" t="s">
        <v>243</v>
      </c>
      <c r="L3" s="21" t="s">
        <v>82</v>
      </c>
      <c r="M3" s="21" t="s">
        <v>9</v>
      </c>
      <c r="N3" s="21" t="s">
        <v>83</v>
      </c>
      <c r="O3" s="21" t="s">
        <v>2512</v>
      </c>
      <c r="P3" s="44"/>
    </row>
    <row r="4" spans="1:16" ht="27">
      <c r="A4" s="51">
        <v>1</v>
      </c>
      <c r="B4" s="72" t="s">
        <v>1753</v>
      </c>
      <c r="C4" s="73" t="s">
        <v>1754</v>
      </c>
      <c r="D4" s="74" t="s">
        <v>413</v>
      </c>
      <c r="E4" s="73" t="s">
        <v>619</v>
      </c>
      <c r="F4" s="74">
        <v>24</v>
      </c>
      <c r="G4" s="73" t="s">
        <v>1755</v>
      </c>
      <c r="H4" s="74" t="s">
        <v>1756</v>
      </c>
      <c r="I4" s="73" t="s">
        <v>253</v>
      </c>
      <c r="J4" s="74" t="s">
        <v>442</v>
      </c>
      <c r="K4" s="83">
        <v>2080</v>
      </c>
      <c r="L4" s="91">
        <v>977</v>
      </c>
      <c r="M4" s="83">
        <v>140000</v>
      </c>
      <c r="N4" s="55">
        <f>+L4*M4</f>
        <v>136780000</v>
      </c>
      <c r="O4" s="31">
        <v>3</v>
      </c>
      <c r="P4" s="51" t="s">
        <v>1757</v>
      </c>
    </row>
    <row r="5" spans="1:16" ht="25.5">
      <c r="A5" s="13">
        <v>2</v>
      </c>
      <c r="B5" s="14" t="s">
        <v>248</v>
      </c>
      <c r="C5" s="14" t="s">
        <v>2511</v>
      </c>
      <c r="D5" s="13" t="s">
        <v>33</v>
      </c>
      <c r="E5" s="13" t="s">
        <v>11</v>
      </c>
      <c r="F5" s="13" t="s">
        <v>249</v>
      </c>
      <c r="G5" s="13" t="str">
        <f>VLOOKUP(B5,'[1]Mẫu số 11'!$E$11:$S$97,6,0)</f>
        <v>VN-10758-10</v>
      </c>
      <c r="H5" s="13" t="s">
        <v>250</v>
      </c>
      <c r="I5" s="13" t="s">
        <v>226</v>
      </c>
      <c r="J5" s="13" t="s">
        <v>12</v>
      </c>
      <c r="K5" s="31">
        <v>2761</v>
      </c>
      <c r="L5" s="31">
        <v>2760</v>
      </c>
      <c r="M5" s="33">
        <v>10000</v>
      </c>
      <c r="N5" s="55">
        <f aca="true" t="shared" si="0" ref="N5:N68">+L5*M5</f>
        <v>27600000</v>
      </c>
      <c r="O5" s="31" t="s">
        <v>2513</v>
      </c>
      <c r="P5" s="45" t="s">
        <v>407</v>
      </c>
    </row>
    <row r="6" spans="1:16" ht="27">
      <c r="A6" s="51">
        <v>3</v>
      </c>
      <c r="B6" s="72" t="s">
        <v>1763</v>
      </c>
      <c r="C6" s="73" t="s">
        <v>1764</v>
      </c>
      <c r="D6" s="74" t="s">
        <v>1765</v>
      </c>
      <c r="E6" s="74" t="s">
        <v>1766</v>
      </c>
      <c r="F6" s="74" t="s">
        <v>1077</v>
      </c>
      <c r="G6" s="74" t="s">
        <v>1767</v>
      </c>
      <c r="H6" s="74" t="s">
        <v>1768</v>
      </c>
      <c r="I6" s="74" t="s">
        <v>253</v>
      </c>
      <c r="J6" s="74" t="s">
        <v>442</v>
      </c>
      <c r="K6" s="76">
        <v>2600</v>
      </c>
      <c r="L6" s="77">
        <v>2080</v>
      </c>
      <c r="M6" s="76">
        <v>15000</v>
      </c>
      <c r="N6" s="55">
        <f t="shared" si="0"/>
        <v>31200000</v>
      </c>
      <c r="O6" s="56">
        <v>3</v>
      </c>
      <c r="P6" s="74" t="s">
        <v>1081</v>
      </c>
    </row>
    <row r="7" spans="1:16" ht="40.5">
      <c r="A7" s="13">
        <v>4</v>
      </c>
      <c r="B7" s="201" t="s">
        <v>1758</v>
      </c>
      <c r="C7" s="59" t="s">
        <v>1759</v>
      </c>
      <c r="D7" s="62" t="s">
        <v>10</v>
      </c>
      <c r="E7" s="62" t="s">
        <v>1760</v>
      </c>
      <c r="F7" s="62" t="s">
        <v>249</v>
      </c>
      <c r="G7" s="62" t="s">
        <v>1761</v>
      </c>
      <c r="H7" s="62" t="s">
        <v>1762</v>
      </c>
      <c r="I7" s="62" t="s">
        <v>253</v>
      </c>
      <c r="J7" s="61" t="s">
        <v>442</v>
      </c>
      <c r="K7" s="65">
        <v>3300</v>
      </c>
      <c r="L7" s="64">
        <v>2450</v>
      </c>
      <c r="M7" s="65">
        <v>15000</v>
      </c>
      <c r="N7" s="55">
        <f t="shared" si="0"/>
        <v>36750000</v>
      </c>
      <c r="O7" s="56">
        <v>3</v>
      </c>
      <c r="P7" s="61" t="s">
        <v>591</v>
      </c>
    </row>
    <row r="8" spans="1:16" ht="27">
      <c r="A8" s="51">
        <v>5</v>
      </c>
      <c r="B8" s="203" t="s">
        <v>1769</v>
      </c>
      <c r="C8" s="73" t="s">
        <v>1770</v>
      </c>
      <c r="D8" s="74" t="s">
        <v>36</v>
      </c>
      <c r="E8" s="74" t="s">
        <v>14</v>
      </c>
      <c r="F8" s="204">
        <v>36</v>
      </c>
      <c r="G8" s="204" t="s">
        <v>1771</v>
      </c>
      <c r="H8" s="74" t="s">
        <v>1772</v>
      </c>
      <c r="I8" s="74" t="s">
        <v>253</v>
      </c>
      <c r="J8" s="51" t="s">
        <v>18</v>
      </c>
      <c r="K8" s="205">
        <v>14025</v>
      </c>
      <c r="L8" s="82">
        <v>12490</v>
      </c>
      <c r="M8" s="90">
        <v>1000</v>
      </c>
      <c r="N8" s="55">
        <f t="shared" si="0"/>
        <v>12490000</v>
      </c>
      <c r="O8" s="56">
        <v>3</v>
      </c>
      <c r="P8" s="51" t="s">
        <v>1773</v>
      </c>
    </row>
    <row r="9" spans="1:16" ht="27">
      <c r="A9" s="13">
        <v>6</v>
      </c>
      <c r="B9" s="52" t="s">
        <v>592</v>
      </c>
      <c r="C9" s="53" t="s">
        <v>593</v>
      </c>
      <c r="D9" s="54" t="s">
        <v>13</v>
      </c>
      <c r="E9" s="54" t="s">
        <v>11</v>
      </c>
      <c r="F9" s="54" t="s">
        <v>224</v>
      </c>
      <c r="G9" s="54" t="s">
        <v>594</v>
      </c>
      <c r="H9" s="54" t="s">
        <v>595</v>
      </c>
      <c r="I9" s="54" t="s">
        <v>226</v>
      </c>
      <c r="J9" s="54" t="s">
        <v>596</v>
      </c>
      <c r="K9" s="55">
        <v>2677</v>
      </c>
      <c r="L9" s="56">
        <v>2498</v>
      </c>
      <c r="M9" s="55">
        <v>10000</v>
      </c>
      <c r="N9" s="55">
        <f t="shared" si="0"/>
        <v>24980000</v>
      </c>
      <c r="O9" s="56">
        <v>1</v>
      </c>
      <c r="P9" s="51" t="s">
        <v>407</v>
      </c>
    </row>
    <row r="10" spans="1:16" ht="54">
      <c r="A10" s="51">
        <v>7</v>
      </c>
      <c r="B10" s="72" t="s">
        <v>1774</v>
      </c>
      <c r="C10" s="73" t="s">
        <v>593</v>
      </c>
      <c r="D10" s="74" t="s">
        <v>1775</v>
      </c>
      <c r="E10" s="74" t="s">
        <v>11</v>
      </c>
      <c r="F10" s="74" t="s">
        <v>224</v>
      </c>
      <c r="G10" s="73" t="s">
        <v>1776</v>
      </c>
      <c r="H10" s="74" t="s">
        <v>1777</v>
      </c>
      <c r="I10" s="73" t="s">
        <v>253</v>
      </c>
      <c r="J10" s="51" t="s">
        <v>1778</v>
      </c>
      <c r="K10" s="206">
        <v>3675</v>
      </c>
      <c r="L10" s="207">
        <v>3675</v>
      </c>
      <c r="M10" s="90">
        <v>2000</v>
      </c>
      <c r="N10" s="55">
        <f t="shared" si="0"/>
        <v>7350000</v>
      </c>
      <c r="O10" s="56">
        <v>3</v>
      </c>
      <c r="P10" s="51" t="s">
        <v>1779</v>
      </c>
    </row>
    <row r="11" spans="1:16" ht="27">
      <c r="A11" s="13">
        <v>8</v>
      </c>
      <c r="B11" s="72" t="s">
        <v>1780</v>
      </c>
      <c r="C11" s="73" t="s">
        <v>1781</v>
      </c>
      <c r="D11" s="74" t="s">
        <v>28</v>
      </c>
      <c r="E11" s="73" t="s">
        <v>1782</v>
      </c>
      <c r="F11" s="74">
        <v>24</v>
      </c>
      <c r="G11" s="73" t="s">
        <v>1783</v>
      </c>
      <c r="H11" s="74" t="s">
        <v>1756</v>
      </c>
      <c r="I11" s="73" t="s">
        <v>253</v>
      </c>
      <c r="J11" s="74" t="s">
        <v>1080</v>
      </c>
      <c r="K11" s="83">
        <v>990</v>
      </c>
      <c r="L11" s="83">
        <v>420</v>
      </c>
      <c r="M11" s="83">
        <v>20000</v>
      </c>
      <c r="N11" s="55">
        <f t="shared" si="0"/>
        <v>8400000</v>
      </c>
      <c r="O11" s="56">
        <v>3</v>
      </c>
      <c r="P11" s="51" t="s">
        <v>1757</v>
      </c>
    </row>
    <row r="12" spans="1:16" ht="40.5">
      <c r="A12" s="51">
        <v>9</v>
      </c>
      <c r="B12" s="51" t="s">
        <v>1784</v>
      </c>
      <c r="C12" s="73" t="s">
        <v>1785</v>
      </c>
      <c r="D12" s="74" t="s">
        <v>1786</v>
      </c>
      <c r="E12" s="74" t="s">
        <v>11</v>
      </c>
      <c r="F12" s="51" t="s">
        <v>224</v>
      </c>
      <c r="G12" s="74" t="s">
        <v>1787</v>
      </c>
      <c r="H12" s="74" t="s">
        <v>1788</v>
      </c>
      <c r="I12" s="51" t="s">
        <v>253</v>
      </c>
      <c r="J12" s="51" t="s">
        <v>1080</v>
      </c>
      <c r="K12" s="76">
        <v>2500</v>
      </c>
      <c r="L12" s="77">
        <v>2500</v>
      </c>
      <c r="M12" s="90">
        <v>80000</v>
      </c>
      <c r="N12" s="55">
        <f t="shared" si="0"/>
        <v>200000000</v>
      </c>
      <c r="O12" s="56">
        <v>3</v>
      </c>
      <c r="P12" s="51" t="s">
        <v>1789</v>
      </c>
    </row>
    <row r="13" spans="1:16" ht="67.5">
      <c r="A13" s="13">
        <v>10</v>
      </c>
      <c r="B13" s="161" t="s">
        <v>1790</v>
      </c>
      <c r="C13" s="151" t="s">
        <v>1790</v>
      </c>
      <c r="D13" s="152" t="s">
        <v>1791</v>
      </c>
      <c r="E13" s="130" t="s">
        <v>1792</v>
      </c>
      <c r="F13" s="62" t="s">
        <v>249</v>
      </c>
      <c r="G13" s="62" t="s">
        <v>1793</v>
      </c>
      <c r="H13" s="62" t="s">
        <v>1794</v>
      </c>
      <c r="I13" s="130" t="s">
        <v>253</v>
      </c>
      <c r="J13" s="130" t="s">
        <v>1795</v>
      </c>
      <c r="K13" s="95">
        <v>9500</v>
      </c>
      <c r="L13" s="131">
        <v>6300</v>
      </c>
      <c r="M13" s="95">
        <v>500</v>
      </c>
      <c r="N13" s="55">
        <f t="shared" si="0"/>
        <v>3150000</v>
      </c>
      <c r="O13" s="56">
        <v>3</v>
      </c>
      <c r="P13" s="62" t="s">
        <v>1796</v>
      </c>
    </row>
    <row r="14" spans="1:16" ht="40.5">
      <c r="A14" s="51">
        <v>11</v>
      </c>
      <c r="B14" s="97" t="s">
        <v>1797</v>
      </c>
      <c r="C14" s="98" t="s">
        <v>1790</v>
      </c>
      <c r="D14" s="100" t="s">
        <v>28</v>
      </c>
      <c r="E14" s="99" t="s">
        <v>1798</v>
      </c>
      <c r="F14" s="99">
        <v>36</v>
      </c>
      <c r="G14" s="99" t="s">
        <v>1799</v>
      </c>
      <c r="H14" s="99" t="s">
        <v>1800</v>
      </c>
      <c r="I14" s="99" t="s">
        <v>253</v>
      </c>
      <c r="J14" s="99" t="s">
        <v>442</v>
      </c>
      <c r="K14" s="71">
        <v>1200</v>
      </c>
      <c r="L14" s="96">
        <v>376</v>
      </c>
      <c r="M14" s="71">
        <v>4000</v>
      </c>
      <c r="N14" s="55">
        <f t="shared" si="0"/>
        <v>1504000</v>
      </c>
      <c r="O14" s="56">
        <v>3</v>
      </c>
      <c r="P14" s="99" t="s">
        <v>1801</v>
      </c>
    </row>
    <row r="15" spans="1:16" ht="27">
      <c r="A15" s="13">
        <v>12</v>
      </c>
      <c r="B15" s="72" t="s">
        <v>1802</v>
      </c>
      <c r="C15" s="79" t="s">
        <v>1790</v>
      </c>
      <c r="D15" s="51" t="s">
        <v>1399</v>
      </c>
      <c r="E15" s="74" t="s">
        <v>1803</v>
      </c>
      <c r="F15" s="51">
        <v>36</v>
      </c>
      <c r="G15" s="74" t="s">
        <v>1804</v>
      </c>
      <c r="H15" s="74" t="s">
        <v>1805</v>
      </c>
      <c r="I15" s="51" t="s">
        <v>1806</v>
      </c>
      <c r="J15" s="51" t="s">
        <v>442</v>
      </c>
      <c r="K15" s="76">
        <v>2050</v>
      </c>
      <c r="L15" s="80">
        <v>1330</v>
      </c>
      <c r="M15" s="76">
        <v>8000</v>
      </c>
      <c r="N15" s="55">
        <f t="shared" si="0"/>
        <v>10640000</v>
      </c>
      <c r="O15" s="56">
        <v>3</v>
      </c>
      <c r="P15" s="51" t="s">
        <v>635</v>
      </c>
    </row>
    <row r="16" spans="1:16" s="22" customFormat="1" ht="60" customHeight="1">
      <c r="A16" s="51">
        <v>13</v>
      </c>
      <c r="B16" s="58" t="s">
        <v>597</v>
      </c>
      <c r="C16" s="59" t="s">
        <v>598</v>
      </c>
      <c r="D16" s="60" t="s">
        <v>599</v>
      </c>
      <c r="E16" s="60" t="s">
        <v>600</v>
      </c>
      <c r="F16" s="61" t="s">
        <v>249</v>
      </c>
      <c r="G16" s="60" t="s">
        <v>601</v>
      </c>
      <c r="H16" s="62" t="s">
        <v>602</v>
      </c>
      <c r="I16" s="60" t="s">
        <v>603</v>
      </c>
      <c r="J16" s="61" t="s">
        <v>604</v>
      </c>
      <c r="K16" s="63">
        <v>390000</v>
      </c>
      <c r="L16" s="64">
        <v>380000</v>
      </c>
      <c r="M16" s="65">
        <v>500</v>
      </c>
      <c r="N16" s="55">
        <f t="shared" si="0"/>
        <v>190000000</v>
      </c>
      <c r="O16" s="56">
        <v>1</v>
      </c>
      <c r="P16" s="61" t="s">
        <v>591</v>
      </c>
    </row>
    <row r="17" spans="1:16" ht="40.5">
      <c r="A17" s="13">
        <v>14</v>
      </c>
      <c r="B17" s="72" t="s">
        <v>1515</v>
      </c>
      <c r="C17" s="73" t="s">
        <v>1516</v>
      </c>
      <c r="D17" s="74" t="s">
        <v>1517</v>
      </c>
      <c r="E17" s="74" t="s">
        <v>408</v>
      </c>
      <c r="F17" s="74">
        <v>60</v>
      </c>
      <c r="G17" s="74" t="s">
        <v>1518</v>
      </c>
      <c r="H17" s="74" t="s">
        <v>1519</v>
      </c>
      <c r="I17" s="51" t="s">
        <v>1520</v>
      </c>
      <c r="J17" s="51" t="s">
        <v>18</v>
      </c>
      <c r="K17" s="90">
        <v>16830</v>
      </c>
      <c r="L17" s="91">
        <v>16800</v>
      </c>
      <c r="M17" s="90">
        <v>5000</v>
      </c>
      <c r="N17" s="55">
        <f t="shared" si="0"/>
        <v>84000000</v>
      </c>
      <c r="O17" s="56">
        <v>2</v>
      </c>
      <c r="P17" s="51" t="s">
        <v>716</v>
      </c>
    </row>
    <row r="18" spans="1:16" ht="54">
      <c r="A18" s="51">
        <v>15</v>
      </c>
      <c r="B18" s="52" t="s">
        <v>2397</v>
      </c>
      <c r="C18" s="53" t="s">
        <v>1516</v>
      </c>
      <c r="D18" s="54" t="s">
        <v>2398</v>
      </c>
      <c r="E18" s="54" t="s">
        <v>608</v>
      </c>
      <c r="F18" s="54" t="s">
        <v>224</v>
      </c>
      <c r="G18" s="54" t="s">
        <v>2399</v>
      </c>
      <c r="H18" s="54" t="s">
        <v>2400</v>
      </c>
      <c r="I18" s="54" t="s">
        <v>447</v>
      </c>
      <c r="J18" s="54" t="s">
        <v>2401</v>
      </c>
      <c r="K18" s="55">
        <v>105600</v>
      </c>
      <c r="L18" s="56">
        <v>92000</v>
      </c>
      <c r="M18" s="55">
        <v>700</v>
      </c>
      <c r="N18" s="55">
        <f t="shared" si="0"/>
        <v>64400000</v>
      </c>
      <c r="O18" s="56">
        <v>5</v>
      </c>
      <c r="P18" s="51" t="s">
        <v>407</v>
      </c>
    </row>
    <row r="19" spans="1:16" ht="67.5">
      <c r="A19" s="13">
        <v>16</v>
      </c>
      <c r="B19" s="118" t="s">
        <v>1807</v>
      </c>
      <c r="C19" s="73" t="s">
        <v>1808</v>
      </c>
      <c r="D19" s="74" t="s">
        <v>1809</v>
      </c>
      <c r="E19" s="74" t="s">
        <v>1810</v>
      </c>
      <c r="F19" s="74">
        <v>24</v>
      </c>
      <c r="G19" s="74" t="s">
        <v>1811</v>
      </c>
      <c r="H19" s="74" t="s">
        <v>1812</v>
      </c>
      <c r="I19" s="51" t="s">
        <v>253</v>
      </c>
      <c r="J19" s="51" t="s">
        <v>15</v>
      </c>
      <c r="K19" s="90">
        <v>73500</v>
      </c>
      <c r="L19" s="83">
        <v>69300</v>
      </c>
      <c r="M19" s="142">
        <v>400</v>
      </c>
      <c r="N19" s="55">
        <f t="shared" si="0"/>
        <v>27720000</v>
      </c>
      <c r="O19" s="56">
        <v>3</v>
      </c>
      <c r="P19" s="51" t="s">
        <v>770</v>
      </c>
    </row>
    <row r="20" spans="1:16" ht="40.5">
      <c r="A20" s="51">
        <v>17</v>
      </c>
      <c r="B20" s="130" t="s">
        <v>2402</v>
      </c>
      <c r="C20" s="59" t="s">
        <v>2403</v>
      </c>
      <c r="D20" s="62" t="s">
        <v>2404</v>
      </c>
      <c r="E20" s="271" t="s">
        <v>229</v>
      </c>
      <c r="F20" s="62">
        <v>24</v>
      </c>
      <c r="G20" s="62" t="s">
        <v>2405</v>
      </c>
      <c r="H20" s="271" t="s">
        <v>2406</v>
      </c>
      <c r="I20" s="271" t="s">
        <v>2407</v>
      </c>
      <c r="J20" s="62" t="s">
        <v>1097</v>
      </c>
      <c r="K20" s="272">
        <v>95000</v>
      </c>
      <c r="L20" s="80">
        <v>95000</v>
      </c>
      <c r="M20" s="71">
        <v>4000</v>
      </c>
      <c r="N20" s="55">
        <f t="shared" si="0"/>
        <v>380000000</v>
      </c>
      <c r="O20" s="56">
        <v>5</v>
      </c>
      <c r="P20" s="104" t="s">
        <v>2408</v>
      </c>
    </row>
    <row r="21" spans="1:16" ht="54">
      <c r="A21" s="13">
        <v>18</v>
      </c>
      <c r="B21" s="52" t="s">
        <v>605</v>
      </c>
      <c r="C21" s="53" t="s">
        <v>606</v>
      </c>
      <c r="D21" s="54" t="s">
        <v>607</v>
      </c>
      <c r="E21" s="54" t="s">
        <v>608</v>
      </c>
      <c r="F21" s="54" t="s">
        <v>249</v>
      </c>
      <c r="G21" s="54" t="s">
        <v>609</v>
      </c>
      <c r="H21" s="54" t="s">
        <v>610</v>
      </c>
      <c r="I21" s="54" t="s">
        <v>232</v>
      </c>
      <c r="J21" s="54" t="s">
        <v>15</v>
      </c>
      <c r="K21" s="55">
        <v>115000</v>
      </c>
      <c r="L21" s="56">
        <v>115000</v>
      </c>
      <c r="M21" s="55">
        <v>1000</v>
      </c>
      <c r="N21" s="55">
        <f t="shared" si="0"/>
        <v>115000000</v>
      </c>
      <c r="O21" s="56">
        <v>1</v>
      </c>
      <c r="P21" s="51" t="s">
        <v>407</v>
      </c>
    </row>
    <row r="22" spans="1:16" ht="81">
      <c r="A22" s="51">
        <v>19</v>
      </c>
      <c r="B22" s="52" t="s">
        <v>1813</v>
      </c>
      <c r="C22" s="53" t="s">
        <v>1814</v>
      </c>
      <c r="D22" s="54" t="s">
        <v>1815</v>
      </c>
      <c r="E22" s="54" t="s">
        <v>1816</v>
      </c>
      <c r="F22" s="54" t="s">
        <v>224</v>
      </c>
      <c r="G22" s="54" t="s">
        <v>1817</v>
      </c>
      <c r="H22" s="54" t="s">
        <v>1818</v>
      </c>
      <c r="I22" s="54" t="s">
        <v>253</v>
      </c>
      <c r="J22" s="54" t="s">
        <v>227</v>
      </c>
      <c r="K22" s="55">
        <v>19106</v>
      </c>
      <c r="L22" s="56">
        <v>16480</v>
      </c>
      <c r="M22" s="55">
        <v>1000</v>
      </c>
      <c r="N22" s="55">
        <f t="shared" si="0"/>
        <v>16480000</v>
      </c>
      <c r="O22" s="56">
        <v>3</v>
      </c>
      <c r="P22" s="51" t="s">
        <v>407</v>
      </c>
    </row>
    <row r="23" spans="1:16" ht="81">
      <c r="A23" s="13">
        <v>20</v>
      </c>
      <c r="B23" s="52" t="s">
        <v>1819</v>
      </c>
      <c r="C23" s="53" t="s">
        <v>1820</v>
      </c>
      <c r="D23" s="54" t="s">
        <v>1815</v>
      </c>
      <c r="E23" s="54" t="s">
        <v>34</v>
      </c>
      <c r="F23" s="54" t="s">
        <v>224</v>
      </c>
      <c r="G23" s="54" t="s">
        <v>1821</v>
      </c>
      <c r="H23" s="54" t="s">
        <v>1818</v>
      </c>
      <c r="I23" s="54" t="s">
        <v>253</v>
      </c>
      <c r="J23" s="54" t="s">
        <v>17</v>
      </c>
      <c r="K23" s="55">
        <v>19106</v>
      </c>
      <c r="L23" s="56">
        <v>16480</v>
      </c>
      <c r="M23" s="55">
        <v>1000</v>
      </c>
      <c r="N23" s="55">
        <f t="shared" si="0"/>
        <v>16480000</v>
      </c>
      <c r="O23" s="56">
        <v>3</v>
      </c>
      <c r="P23" s="51" t="s">
        <v>407</v>
      </c>
    </row>
    <row r="24" spans="1:16" ht="25.5">
      <c r="A24" s="51">
        <v>21</v>
      </c>
      <c r="B24" s="14" t="s">
        <v>251</v>
      </c>
      <c r="C24" s="14" t="s">
        <v>86</v>
      </c>
      <c r="D24" s="13" t="s">
        <v>13</v>
      </c>
      <c r="E24" s="13" t="s">
        <v>11</v>
      </c>
      <c r="F24" s="13" t="s">
        <v>230</v>
      </c>
      <c r="G24" s="13" t="str">
        <f>VLOOKUP(B24,'[1]Mẫu số 11'!$E$11:$S$97,6,0)</f>
        <v>GC-0182-12</v>
      </c>
      <c r="H24" s="13" t="s">
        <v>252</v>
      </c>
      <c r="I24" s="13" t="s">
        <v>253</v>
      </c>
      <c r="J24" s="13" t="s">
        <v>12</v>
      </c>
      <c r="K24" s="31">
        <v>5600</v>
      </c>
      <c r="L24" s="31">
        <v>5600</v>
      </c>
      <c r="M24" s="33">
        <v>3000</v>
      </c>
      <c r="N24" s="55">
        <f t="shared" si="0"/>
        <v>16800000</v>
      </c>
      <c r="O24" s="31" t="s">
        <v>2513</v>
      </c>
      <c r="P24" s="45" t="s">
        <v>407</v>
      </c>
    </row>
    <row r="25" spans="1:16" ht="27">
      <c r="A25" s="13">
        <v>22</v>
      </c>
      <c r="B25" s="68" t="s">
        <v>611</v>
      </c>
      <c r="C25" s="59" t="s">
        <v>612</v>
      </c>
      <c r="D25" s="62" t="s">
        <v>613</v>
      </c>
      <c r="E25" s="62" t="s">
        <v>608</v>
      </c>
      <c r="F25" s="62" t="s">
        <v>249</v>
      </c>
      <c r="G25" s="69" t="s">
        <v>614</v>
      </c>
      <c r="H25" s="62" t="s">
        <v>615</v>
      </c>
      <c r="I25" s="61" t="s">
        <v>246</v>
      </c>
      <c r="J25" s="61" t="s">
        <v>15</v>
      </c>
      <c r="K25" s="70">
        <v>830000</v>
      </c>
      <c r="L25" s="70">
        <v>658000</v>
      </c>
      <c r="M25" s="71">
        <v>8000</v>
      </c>
      <c r="N25" s="55">
        <f t="shared" si="0"/>
        <v>5264000000</v>
      </c>
      <c r="O25" s="56">
        <v>1</v>
      </c>
      <c r="P25" s="61" t="s">
        <v>616</v>
      </c>
    </row>
    <row r="26" spans="1:16" ht="54">
      <c r="A26" s="51">
        <v>23</v>
      </c>
      <c r="B26" s="118" t="s">
        <v>1822</v>
      </c>
      <c r="C26" s="73" t="s">
        <v>1823</v>
      </c>
      <c r="D26" s="74" t="s">
        <v>1726</v>
      </c>
      <c r="E26" s="74" t="s">
        <v>11</v>
      </c>
      <c r="F26" s="51" t="s">
        <v>1824</v>
      </c>
      <c r="G26" s="51" t="s">
        <v>1825</v>
      </c>
      <c r="H26" s="74" t="s">
        <v>1826</v>
      </c>
      <c r="I26" s="51" t="s">
        <v>253</v>
      </c>
      <c r="J26" s="51" t="s">
        <v>442</v>
      </c>
      <c r="K26" s="76">
        <v>13500</v>
      </c>
      <c r="L26" s="77">
        <v>12600</v>
      </c>
      <c r="M26" s="90">
        <v>1000</v>
      </c>
      <c r="N26" s="55">
        <f t="shared" si="0"/>
        <v>12600000</v>
      </c>
      <c r="O26" s="56">
        <v>3</v>
      </c>
      <c r="P26" s="51" t="s">
        <v>1827</v>
      </c>
    </row>
    <row r="27" spans="1:16" ht="27">
      <c r="A27" s="13">
        <v>24</v>
      </c>
      <c r="B27" s="72" t="s">
        <v>1828</v>
      </c>
      <c r="C27" s="73" t="s">
        <v>1828</v>
      </c>
      <c r="D27" s="74" t="s">
        <v>1318</v>
      </c>
      <c r="E27" s="73" t="s">
        <v>619</v>
      </c>
      <c r="F27" s="74">
        <v>36</v>
      </c>
      <c r="G27" s="73" t="s">
        <v>1829</v>
      </c>
      <c r="H27" s="74" t="s">
        <v>1756</v>
      </c>
      <c r="I27" s="73" t="s">
        <v>253</v>
      </c>
      <c r="J27" s="74" t="s">
        <v>442</v>
      </c>
      <c r="K27" s="83">
        <v>620</v>
      </c>
      <c r="L27" s="91">
        <v>405</v>
      </c>
      <c r="M27" s="83">
        <v>40000</v>
      </c>
      <c r="N27" s="55">
        <f t="shared" si="0"/>
        <v>16200000</v>
      </c>
      <c r="O27" s="56">
        <v>3</v>
      </c>
      <c r="P27" s="51" t="s">
        <v>1757</v>
      </c>
    </row>
    <row r="28" spans="1:16" ht="27">
      <c r="A28" s="51">
        <v>25</v>
      </c>
      <c r="B28" s="72" t="s">
        <v>1521</v>
      </c>
      <c r="C28" s="73" t="s">
        <v>1522</v>
      </c>
      <c r="D28" s="74" t="s">
        <v>1523</v>
      </c>
      <c r="E28" s="74" t="s">
        <v>11</v>
      </c>
      <c r="F28" s="74" t="s">
        <v>382</v>
      </c>
      <c r="G28" s="74" t="s">
        <v>1524</v>
      </c>
      <c r="H28" s="74" t="s">
        <v>1525</v>
      </c>
      <c r="I28" s="74" t="s">
        <v>253</v>
      </c>
      <c r="J28" s="51" t="s">
        <v>31</v>
      </c>
      <c r="K28" s="82">
        <v>1400</v>
      </c>
      <c r="L28" s="87">
        <v>1240</v>
      </c>
      <c r="M28" s="83">
        <v>400000</v>
      </c>
      <c r="N28" s="55">
        <f t="shared" si="0"/>
        <v>496000000</v>
      </c>
      <c r="O28" s="56">
        <v>2</v>
      </c>
      <c r="P28" s="51" t="s">
        <v>1005</v>
      </c>
    </row>
    <row r="29" spans="1:16" ht="27">
      <c r="A29" s="13">
        <v>26</v>
      </c>
      <c r="B29" s="203" t="s">
        <v>1830</v>
      </c>
      <c r="C29" s="73" t="s">
        <v>1522</v>
      </c>
      <c r="D29" s="74" t="s">
        <v>966</v>
      </c>
      <c r="E29" s="74" t="s">
        <v>14</v>
      </c>
      <c r="F29" s="204">
        <v>36</v>
      </c>
      <c r="G29" s="204" t="s">
        <v>1831</v>
      </c>
      <c r="H29" s="74" t="s">
        <v>1772</v>
      </c>
      <c r="I29" s="74" t="s">
        <v>253</v>
      </c>
      <c r="J29" s="51" t="s">
        <v>18</v>
      </c>
      <c r="K29" s="205">
        <v>8250</v>
      </c>
      <c r="L29" s="82">
        <v>5145</v>
      </c>
      <c r="M29" s="90">
        <v>2000</v>
      </c>
      <c r="N29" s="55">
        <f t="shared" si="0"/>
        <v>10290000</v>
      </c>
      <c r="O29" s="56">
        <v>3</v>
      </c>
      <c r="P29" s="51" t="s">
        <v>1773</v>
      </c>
    </row>
    <row r="30" spans="1:16" ht="63.75">
      <c r="A30" s="51">
        <v>27</v>
      </c>
      <c r="B30" s="17" t="s">
        <v>218</v>
      </c>
      <c r="C30" s="17" t="s">
        <v>412</v>
      </c>
      <c r="D30" s="16" t="s">
        <v>413</v>
      </c>
      <c r="E30" s="18" t="s">
        <v>414</v>
      </c>
      <c r="F30" s="16" t="s">
        <v>249</v>
      </c>
      <c r="G30" s="16" t="s">
        <v>415</v>
      </c>
      <c r="H30" s="16" t="s">
        <v>416</v>
      </c>
      <c r="I30" s="16" t="s">
        <v>226</v>
      </c>
      <c r="J30" s="16" t="s">
        <v>37</v>
      </c>
      <c r="K30" s="34">
        <v>10323589</v>
      </c>
      <c r="L30" s="34">
        <v>10323588</v>
      </c>
      <c r="M30" s="34">
        <v>10</v>
      </c>
      <c r="N30" s="55">
        <f t="shared" si="0"/>
        <v>103235880</v>
      </c>
      <c r="O30" s="31" t="s">
        <v>2513</v>
      </c>
      <c r="P30" s="46" t="s">
        <v>588</v>
      </c>
    </row>
    <row r="31" spans="1:16" ht="27">
      <c r="A31" s="13">
        <v>28</v>
      </c>
      <c r="B31" s="203" t="s">
        <v>1832</v>
      </c>
      <c r="C31" s="73" t="s">
        <v>1833</v>
      </c>
      <c r="D31" s="74" t="s">
        <v>42</v>
      </c>
      <c r="E31" s="74" t="s">
        <v>11</v>
      </c>
      <c r="F31" s="204">
        <v>36</v>
      </c>
      <c r="G31" s="204" t="s">
        <v>1834</v>
      </c>
      <c r="H31" s="74" t="s">
        <v>1772</v>
      </c>
      <c r="I31" s="74" t="s">
        <v>253</v>
      </c>
      <c r="J31" s="51" t="s">
        <v>12</v>
      </c>
      <c r="K31" s="205">
        <v>200</v>
      </c>
      <c r="L31" s="82">
        <v>110</v>
      </c>
      <c r="M31" s="90">
        <v>40000</v>
      </c>
      <c r="N31" s="55">
        <f t="shared" si="0"/>
        <v>4400000</v>
      </c>
      <c r="O31" s="56">
        <v>3</v>
      </c>
      <c r="P31" s="51" t="s">
        <v>1773</v>
      </c>
    </row>
    <row r="32" spans="1:16" ht="27">
      <c r="A32" s="51">
        <v>29</v>
      </c>
      <c r="B32" s="72" t="s">
        <v>617</v>
      </c>
      <c r="C32" s="73" t="s">
        <v>618</v>
      </c>
      <c r="D32" s="74" t="s">
        <v>16</v>
      </c>
      <c r="E32" s="54" t="s">
        <v>619</v>
      </c>
      <c r="F32" s="74">
        <v>30</v>
      </c>
      <c r="G32" s="74" t="s">
        <v>620</v>
      </c>
      <c r="H32" s="74" t="s">
        <v>621</v>
      </c>
      <c r="I32" s="74" t="s">
        <v>622</v>
      </c>
      <c r="J32" s="75" t="s">
        <v>442</v>
      </c>
      <c r="K32" s="76">
        <v>1600</v>
      </c>
      <c r="L32" s="77">
        <v>820</v>
      </c>
      <c r="M32" s="78">
        <v>180000</v>
      </c>
      <c r="N32" s="55">
        <f t="shared" si="0"/>
        <v>147600000</v>
      </c>
      <c r="O32" s="56">
        <v>1</v>
      </c>
      <c r="P32" s="51" t="s">
        <v>623</v>
      </c>
    </row>
    <row r="33" spans="1:16" ht="67.5">
      <c r="A33" s="13">
        <v>30</v>
      </c>
      <c r="B33" s="72" t="s">
        <v>624</v>
      </c>
      <c r="C33" s="73" t="s">
        <v>625</v>
      </c>
      <c r="D33" s="74" t="s">
        <v>626</v>
      </c>
      <c r="E33" s="54" t="s">
        <v>408</v>
      </c>
      <c r="F33" s="74">
        <v>48</v>
      </c>
      <c r="G33" s="74" t="s">
        <v>627</v>
      </c>
      <c r="H33" s="74" t="s">
        <v>628</v>
      </c>
      <c r="I33" s="74" t="s">
        <v>622</v>
      </c>
      <c r="J33" s="75" t="s">
        <v>25</v>
      </c>
      <c r="K33" s="76">
        <v>41528</v>
      </c>
      <c r="L33" s="77">
        <v>36000</v>
      </c>
      <c r="M33" s="78">
        <v>3000</v>
      </c>
      <c r="N33" s="55">
        <f t="shared" si="0"/>
        <v>108000000</v>
      </c>
      <c r="O33" s="56">
        <v>1</v>
      </c>
      <c r="P33" s="51" t="s">
        <v>623</v>
      </c>
    </row>
    <row r="34" spans="1:16" ht="54">
      <c r="A34" s="51">
        <v>31</v>
      </c>
      <c r="B34" s="72" t="s">
        <v>1526</v>
      </c>
      <c r="C34" s="73" t="s">
        <v>1526</v>
      </c>
      <c r="D34" s="74" t="s">
        <v>1527</v>
      </c>
      <c r="E34" s="74" t="s">
        <v>1528</v>
      </c>
      <c r="F34" s="74">
        <v>24</v>
      </c>
      <c r="G34" s="74" t="s">
        <v>1529</v>
      </c>
      <c r="H34" s="74" t="s">
        <v>1530</v>
      </c>
      <c r="I34" s="51" t="s">
        <v>447</v>
      </c>
      <c r="J34" s="51" t="s">
        <v>15</v>
      </c>
      <c r="K34" s="90">
        <v>50500</v>
      </c>
      <c r="L34" s="83">
        <v>50500</v>
      </c>
      <c r="M34" s="90">
        <v>6000</v>
      </c>
      <c r="N34" s="55">
        <f t="shared" si="0"/>
        <v>303000000</v>
      </c>
      <c r="O34" s="56">
        <v>2</v>
      </c>
      <c r="P34" s="51" t="s">
        <v>770</v>
      </c>
    </row>
    <row r="35" spans="1:16" ht="40.5">
      <c r="A35" s="13">
        <v>32</v>
      </c>
      <c r="B35" s="72" t="s">
        <v>629</v>
      </c>
      <c r="C35" s="79" t="s">
        <v>630</v>
      </c>
      <c r="D35" s="51" t="s">
        <v>631</v>
      </c>
      <c r="E35" s="74" t="s">
        <v>632</v>
      </c>
      <c r="F35" s="51">
        <v>60</v>
      </c>
      <c r="G35" s="74" t="s">
        <v>633</v>
      </c>
      <c r="H35" s="74" t="s">
        <v>634</v>
      </c>
      <c r="I35" s="51" t="s">
        <v>302</v>
      </c>
      <c r="J35" s="51" t="s">
        <v>25</v>
      </c>
      <c r="K35" s="76">
        <v>11829</v>
      </c>
      <c r="L35" s="80">
        <v>10815</v>
      </c>
      <c r="M35" s="76">
        <v>1000</v>
      </c>
      <c r="N35" s="55">
        <f t="shared" si="0"/>
        <v>10815000</v>
      </c>
      <c r="O35" s="56">
        <v>1</v>
      </c>
      <c r="P35" s="51" t="s">
        <v>635</v>
      </c>
    </row>
    <row r="36" spans="1:16" ht="51">
      <c r="A36" s="51">
        <v>33</v>
      </c>
      <c r="B36" s="14" t="s">
        <v>254</v>
      </c>
      <c r="C36" s="14" t="s">
        <v>87</v>
      </c>
      <c r="D36" s="13" t="s">
        <v>88</v>
      </c>
      <c r="E36" s="13" t="s">
        <v>14</v>
      </c>
      <c r="F36" s="13" t="s">
        <v>224</v>
      </c>
      <c r="G36" s="13" t="str">
        <f>VLOOKUP(B36,'[1]Mẫu số 11'!$E$11:$S$97,6,0)</f>
        <v>VN-11316-10 </v>
      </c>
      <c r="H36" s="13" t="s">
        <v>255</v>
      </c>
      <c r="I36" s="13" t="s">
        <v>256</v>
      </c>
      <c r="J36" s="13" t="s">
        <v>89</v>
      </c>
      <c r="K36" s="31">
        <v>30049</v>
      </c>
      <c r="L36" s="31">
        <v>30048</v>
      </c>
      <c r="M36" s="33">
        <v>1000</v>
      </c>
      <c r="N36" s="55">
        <f t="shared" si="0"/>
        <v>30048000</v>
      </c>
      <c r="O36" s="31" t="s">
        <v>2513</v>
      </c>
      <c r="P36" s="45" t="s">
        <v>407</v>
      </c>
    </row>
    <row r="37" spans="1:16" ht="38.25">
      <c r="A37" s="13">
        <v>34</v>
      </c>
      <c r="B37" s="14" t="s">
        <v>257</v>
      </c>
      <c r="C37" s="14" t="s">
        <v>90</v>
      </c>
      <c r="D37" s="13" t="s">
        <v>13</v>
      </c>
      <c r="E37" s="13" t="s">
        <v>11</v>
      </c>
      <c r="F37" s="13" t="s">
        <v>224</v>
      </c>
      <c r="G37" s="13" t="str">
        <f>VLOOKUP(B37,'[1]Mẫu số 11'!$E$11:$S$97,6,0)</f>
        <v>VN-16722-13</v>
      </c>
      <c r="H37" s="13" t="s">
        <v>255</v>
      </c>
      <c r="I37" s="13" t="s">
        <v>256</v>
      </c>
      <c r="J37" s="13" t="s">
        <v>12</v>
      </c>
      <c r="K37" s="31">
        <v>6753</v>
      </c>
      <c r="L37" s="31">
        <v>6750</v>
      </c>
      <c r="M37" s="33">
        <v>35000</v>
      </c>
      <c r="N37" s="55">
        <f t="shared" si="0"/>
        <v>236250000</v>
      </c>
      <c r="O37" s="31" t="s">
        <v>2513</v>
      </c>
      <c r="P37" s="45" t="s">
        <v>407</v>
      </c>
    </row>
    <row r="38" spans="1:16" ht="54">
      <c r="A38" s="51">
        <v>35</v>
      </c>
      <c r="B38" s="130" t="s">
        <v>1835</v>
      </c>
      <c r="C38" s="210" t="s">
        <v>1836</v>
      </c>
      <c r="D38" s="61" t="s">
        <v>51</v>
      </c>
      <c r="E38" s="62" t="s">
        <v>1837</v>
      </c>
      <c r="F38" s="61">
        <v>36</v>
      </c>
      <c r="G38" s="62" t="s">
        <v>1838</v>
      </c>
      <c r="H38" s="62" t="s">
        <v>1839</v>
      </c>
      <c r="I38" s="61" t="s">
        <v>253</v>
      </c>
      <c r="J38" s="61" t="s">
        <v>12</v>
      </c>
      <c r="K38" s="71">
        <v>250</v>
      </c>
      <c r="L38" s="96">
        <v>210</v>
      </c>
      <c r="M38" s="71">
        <v>20000</v>
      </c>
      <c r="N38" s="55">
        <f t="shared" si="0"/>
        <v>4200000</v>
      </c>
      <c r="O38" s="56">
        <v>3</v>
      </c>
      <c r="P38" s="61" t="s">
        <v>1840</v>
      </c>
    </row>
    <row r="39" spans="1:16" ht="27">
      <c r="A39" s="13">
        <v>36</v>
      </c>
      <c r="B39" s="81" t="s">
        <v>636</v>
      </c>
      <c r="C39" s="73" t="s">
        <v>637</v>
      </c>
      <c r="D39" s="74" t="s">
        <v>19</v>
      </c>
      <c r="E39" s="62" t="s">
        <v>638</v>
      </c>
      <c r="F39" s="62" t="s">
        <v>639</v>
      </c>
      <c r="G39" s="62" t="s">
        <v>640</v>
      </c>
      <c r="H39" s="62" t="s">
        <v>641</v>
      </c>
      <c r="I39" s="51" t="s">
        <v>642</v>
      </c>
      <c r="J39" s="51" t="s">
        <v>12</v>
      </c>
      <c r="K39" s="82">
        <v>3600</v>
      </c>
      <c r="L39" s="82">
        <v>1554</v>
      </c>
      <c r="M39" s="83">
        <v>10000</v>
      </c>
      <c r="N39" s="55">
        <f t="shared" si="0"/>
        <v>15540000</v>
      </c>
      <c r="O39" s="56">
        <v>1</v>
      </c>
      <c r="P39" s="51" t="s">
        <v>643</v>
      </c>
    </row>
    <row r="40" spans="1:16" ht="38.25">
      <c r="A40" s="51">
        <v>37</v>
      </c>
      <c r="B40" s="14" t="s">
        <v>258</v>
      </c>
      <c r="C40" s="14" t="s">
        <v>20</v>
      </c>
      <c r="D40" s="13" t="s">
        <v>21</v>
      </c>
      <c r="E40" s="13" t="s">
        <v>11</v>
      </c>
      <c r="F40" s="13" t="s">
        <v>224</v>
      </c>
      <c r="G40" s="13" t="str">
        <f>VLOOKUP(B40,'[1]Mẫu số 11'!$E$11:$S$97,6,0)</f>
        <v>VN-9794-10</v>
      </c>
      <c r="H40" s="13" t="s">
        <v>259</v>
      </c>
      <c r="I40" s="13" t="s">
        <v>260</v>
      </c>
      <c r="J40" s="13" t="s">
        <v>12</v>
      </c>
      <c r="K40" s="31">
        <v>8100</v>
      </c>
      <c r="L40" s="31">
        <v>7593</v>
      </c>
      <c r="M40" s="33">
        <v>65000</v>
      </c>
      <c r="N40" s="55">
        <f t="shared" si="0"/>
        <v>493545000</v>
      </c>
      <c r="O40" s="31" t="s">
        <v>2513</v>
      </c>
      <c r="P40" s="45" t="s">
        <v>407</v>
      </c>
    </row>
    <row r="41" spans="1:16" ht="27">
      <c r="A41" s="13">
        <v>38</v>
      </c>
      <c r="B41" s="72" t="s">
        <v>644</v>
      </c>
      <c r="C41" s="73" t="s">
        <v>20</v>
      </c>
      <c r="D41" s="74" t="s">
        <v>21</v>
      </c>
      <c r="E41" s="54" t="s">
        <v>619</v>
      </c>
      <c r="F41" s="74">
        <v>36</v>
      </c>
      <c r="G41" s="74" t="s">
        <v>645</v>
      </c>
      <c r="H41" s="74" t="s">
        <v>646</v>
      </c>
      <c r="I41" s="74" t="s">
        <v>647</v>
      </c>
      <c r="J41" s="75" t="s">
        <v>442</v>
      </c>
      <c r="K41" s="76">
        <v>1650</v>
      </c>
      <c r="L41" s="77">
        <v>718</v>
      </c>
      <c r="M41" s="78">
        <v>250000</v>
      </c>
      <c r="N41" s="55">
        <f t="shared" si="0"/>
        <v>179500000</v>
      </c>
      <c r="O41" s="56">
        <v>1</v>
      </c>
      <c r="P41" s="51" t="s">
        <v>623</v>
      </c>
    </row>
    <row r="42" spans="1:16" ht="27">
      <c r="A42" s="51">
        <v>39</v>
      </c>
      <c r="B42" s="72" t="s">
        <v>1531</v>
      </c>
      <c r="C42" s="73" t="s">
        <v>20</v>
      </c>
      <c r="D42" s="74" t="s">
        <v>21</v>
      </c>
      <c r="E42" s="74" t="s">
        <v>11</v>
      </c>
      <c r="F42" s="74" t="s">
        <v>249</v>
      </c>
      <c r="G42" s="74" t="s">
        <v>1532</v>
      </c>
      <c r="H42" s="74" t="s">
        <v>1525</v>
      </c>
      <c r="I42" s="74" t="s">
        <v>253</v>
      </c>
      <c r="J42" s="51" t="s">
        <v>31</v>
      </c>
      <c r="K42" s="82">
        <v>780</v>
      </c>
      <c r="L42" s="87">
        <v>700</v>
      </c>
      <c r="M42" s="83">
        <v>250000</v>
      </c>
      <c r="N42" s="55">
        <f t="shared" si="0"/>
        <v>175000000</v>
      </c>
      <c r="O42" s="56">
        <v>2</v>
      </c>
      <c r="P42" s="51" t="s">
        <v>1005</v>
      </c>
    </row>
    <row r="43" spans="1:16" ht="40.5">
      <c r="A43" s="13">
        <v>40</v>
      </c>
      <c r="B43" s="97" t="s">
        <v>1841</v>
      </c>
      <c r="C43" s="98" t="s">
        <v>1842</v>
      </c>
      <c r="D43" s="100" t="s">
        <v>599</v>
      </c>
      <c r="E43" s="99" t="s">
        <v>1843</v>
      </c>
      <c r="F43" s="99">
        <v>36</v>
      </c>
      <c r="G43" s="99" t="s">
        <v>1844</v>
      </c>
      <c r="H43" s="99" t="s">
        <v>1800</v>
      </c>
      <c r="I43" s="99" t="s">
        <v>253</v>
      </c>
      <c r="J43" s="99" t="s">
        <v>442</v>
      </c>
      <c r="K43" s="71">
        <v>490</v>
      </c>
      <c r="L43" s="96">
        <v>328</v>
      </c>
      <c r="M43" s="71">
        <v>120000</v>
      </c>
      <c r="N43" s="55">
        <f t="shared" si="0"/>
        <v>39360000</v>
      </c>
      <c r="O43" s="56">
        <v>3</v>
      </c>
      <c r="P43" s="99" t="s">
        <v>1801</v>
      </c>
    </row>
    <row r="44" spans="1:16" ht="38.25">
      <c r="A44" s="51">
        <v>41</v>
      </c>
      <c r="B44" s="14" t="s">
        <v>261</v>
      </c>
      <c r="C44" s="14" t="s">
        <v>91</v>
      </c>
      <c r="D44" s="13" t="s">
        <v>92</v>
      </c>
      <c r="E44" s="13" t="s">
        <v>14</v>
      </c>
      <c r="F44" s="13" t="s">
        <v>224</v>
      </c>
      <c r="G44" s="13" t="str">
        <f>VLOOKUP(B44,'[1]Mẫu số 11'!$E$11:$S$97,6,0)</f>
        <v>VN-8713-09</v>
      </c>
      <c r="H44" s="13" t="s">
        <v>262</v>
      </c>
      <c r="I44" s="13" t="s">
        <v>263</v>
      </c>
      <c r="J44" s="13" t="s">
        <v>27</v>
      </c>
      <c r="K44" s="31">
        <v>42308</v>
      </c>
      <c r="L44" s="31">
        <v>42308</v>
      </c>
      <c r="M44" s="33">
        <v>1000</v>
      </c>
      <c r="N44" s="55">
        <f t="shared" si="0"/>
        <v>42308000</v>
      </c>
      <c r="O44" s="31" t="s">
        <v>2513</v>
      </c>
      <c r="P44" s="45" t="s">
        <v>407</v>
      </c>
    </row>
    <row r="45" spans="1:16" ht="40.5">
      <c r="A45" s="13">
        <v>42</v>
      </c>
      <c r="B45" s="52" t="s">
        <v>648</v>
      </c>
      <c r="C45" s="53" t="s">
        <v>649</v>
      </c>
      <c r="D45" s="54" t="s">
        <v>650</v>
      </c>
      <c r="E45" s="54" t="s">
        <v>11</v>
      </c>
      <c r="F45" s="54" t="s">
        <v>249</v>
      </c>
      <c r="G45" s="54" t="s">
        <v>651</v>
      </c>
      <c r="H45" s="54" t="s">
        <v>652</v>
      </c>
      <c r="I45" s="54" t="s">
        <v>232</v>
      </c>
      <c r="J45" s="54" t="s">
        <v>12</v>
      </c>
      <c r="K45" s="55">
        <v>9945</v>
      </c>
      <c r="L45" s="56">
        <v>7000</v>
      </c>
      <c r="M45" s="55">
        <v>5000</v>
      </c>
      <c r="N45" s="55">
        <f t="shared" si="0"/>
        <v>35000000</v>
      </c>
      <c r="O45" s="56">
        <v>1</v>
      </c>
      <c r="P45" s="51" t="s">
        <v>407</v>
      </c>
    </row>
    <row r="46" spans="1:16" ht="40.5">
      <c r="A46" s="51">
        <v>43</v>
      </c>
      <c r="B46" s="72" t="s">
        <v>2361</v>
      </c>
      <c r="C46" s="73" t="s">
        <v>2362</v>
      </c>
      <c r="D46" s="74" t="s">
        <v>171</v>
      </c>
      <c r="E46" s="73" t="s">
        <v>2363</v>
      </c>
      <c r="F46" s="74">
        <v>36</v>
      </c>
      <c r="G46" s="73" t="s">
        <v>2364</v>
      </c>
      <c r="H46" s="74" t="s">
        <v>1756</v>
      </c>
      <c r="I46" s="73" t="s">
        <v>253</v>
      </c>
      <c r="J46" s="74" t="s">
        <v>442</v>
      </c>
      <c r="K46" s="83">
        <v>1449</v>
      </c>
      <c r="L46" s="91">
        <v>1449</v>
      </c>
      <c r="M46" s="83">
        <v>100000</v>
      </c>
      <c r="N46" s="55">
        <f t="shared" si="0"/>
        <v>144900000</v>
      </c>
      <c r="O46" s="56">
        <v>4</v>
      </c>
      <c r="P46" s="51" t="s">
        <v>1757</v>
      </c>
    </row>
    <row r="47" spans="1:16" ht="40.5">
      <c r="A47" s="13">
        <v>44</v>
      </c>
      <c r="B47" s="72" t="s">
        <v>2365</v>
      </c>
      <c r="C47" s="73" t="s">
        <v>2366</v>
      </c>
      <c r="D47" s="74" t="s">
        <v>2367</v>
      </c>
      <c r="E47" s="73" t="s">
        <v>1144</v>
      </c>
      <c r="F47" s="74">
        <v>24</v>
      </c>
      <c r="G47" s="73" t="s">
        <v>2368</v>
      </c>
      <c r="H47" s="74" t="s">
        <v>1756</v>
      </c>
      <c r="I47" s="73" t="s">
        <v>253</v>
      </c>
      <c r="J47" s="74" t="s">
        <v>442</v>
      </c>
      <c r="K47" s="83">
        <v>6500</v>
      </c>
      <c r="L47" s="91">
        <v>2205</v>
      </c>
      <c r="M47" s="83">
        <v>10000</v>
      </c>
      <c r="N47" s="55">
        <f t="shared" si="0"/>
        <v>22050000</v>
      </c>
      <c r="O47" s="56">
        <v>4</v>
      </c>
      <c r="P47" s="51" t="s">
        <v>1757</v>
      </c>
    </row>
    <row r="48" spans="1:16" ht="67.5">
      <c r="A48" s="51">
        <v>45</v>
      </c>
      <c r="B48" s="163" t="s">
        <v>2409</v>
      </c>
      <c r="C48" s="164" t="s">
        <v>2410</v>
      </c>
      <c r="D48" s="165" t="s">
        <v>413</v>
      </c>
      <c r="E48" s="164" t="s">
        <v>2411</v>
      </c>
      <c r="F48" s="165" t="s">
        <v>224</v>
      </c>
      <c r="G48" s="164" t="s">
        <v>2412</v>
      </c>
      <c r="H48" s="165" t="s">
        <v>2413</v>
      </c>
      <c r="I48" s="165" t="s">
        <v>1538</v>
      </c>
      <c r="J48" s="165" t="s">
        <v>37</v>
      </c>
      <c r="K48" s="166">
        <v>175000</v>
      </c>
      <c r="L48" s="171">
        <v>168000</v>
      </c>
      <c r="M48" s="166">
        <v>150</v>
      </c>
      <c r="N48" s="55">
        <f t="shared" si="0"/>
        <v>25200000</v>
      </c>
      <c r="O48" s="56">
        <v>5</v>
      </c>
      <c r="P48" s="168" t="s">
        <v>411</v>
      </c>
    </row>
    <row r="49" spans="1:16" ht="40.5">
      <c r="A49" s="13">
        <v>46</v>
      </c>
      <c r="B49" s="97" t="s">
        <v>1850</v>
      </c>
      <c r="C49" s="98" t="s">
        <v>1851</v>
      </c>
      <c r="D49" s="100" t="s">
        <v>730</v>
      </c>
      <c r="E49" s="99" t="s">
        <v>1852</v>
      </c>
      <c r="F49" s="99">
        <v>36</v>
      </c>
      <c r="G49" s="99" t="s">
        <v>1853</v>
      </c>
      <c r="H49" s="99" t="s">
        <v>1800</v>
      </c>
      <c r="I49" s="99" t="s">
        <v>253</v>
      </c>
      <c r="J49" s="99" t="s">
        <v>37</v>
      </c>
      <c r="K49" s="71">
        <v>4819</v>
      </c>
      <c r="L49" s="96">
        <v>3591</v>
      </c>
      <c r="M49" s="71">
        <v>2000</v>
      </c>
      <c r="N49" s="55">
        <f t="shared" si="0"/>
        <v>7182000</v>
      </c>
      <c r="O49" s="56">
        <v>3</v>
      </c>
      <c r="P49" s="99" t="s">
        <v>1801</v>
      </c>
    </row>
    <row r="50" spans="1:16" s="28" customFormat="1" ht="40.5">
      <c r="A50" s="51">
        <v>47</v>
      </c>
      <c r="B50" s="97" t="s">
        <v>1845</v>
      </c>
      <c r="C50" s="98" t="s">
        <v>1846</v>
      </c>
      <c r="D50" s="100" t="s">
        <v>1847</v>
      </c>
      <c r="E50" s="99" t="s">
        <v>1848</v>
      </c>
      <c r="F50" s="294">
        <v>36</v>
      </c>
      <c r="G50" s="99" t="s">
        <v>1849</v>
      </c>
      <c r="H50" s="99" t="s">
        <v>1800</v>
      </c>
      <c r="I50" s="99" t="s">
        <v>253</v>
      </c>
      <c r="J50" s="99" t="s">
        <v>37</v>
      </c>
      <c r="K50" s="71">
        <v>31000</v>
      </c>
      <c r="L50" s="96">
        <v>11781</v>
      </c>
      <c r="M50" s="71">
        <v>5000</v>
      </c>
      <c r="N50" s="55">
        <f t="shared" si="0"/>
        <v>58905000</v>
      </c>
      <c r="O50" s="56">
        <v>3</v>
      </c>
      <c r="P50" s="99" t="s">
        <v>1801</v>
      </c>
    </row>
    <row r="51" spans="1:16" ht="89.25">
      <c r="A51" s="13">
        <v>48</v>
      </c>
      <c r="B51" s="14" t="s">
        <v>264</v>
      </c>
      <c r="C51" s="14" t="s">
        <v>22</v>
      </c>
      <c r="D51" s="13" t="s">
        <v>23</v>
      </c>
      <c r="E51" s="13" t="s">
        <v>11</v>
      </c>
      <c r="F51" s="13" t="s">
        <v>230</v>
      </c>
      <c r="G51" s="13" t="str">
        <f>VLOOKUP(B51,'[1]Mẫu số 11'!$E$11:$S$97,6,0)</f>
        <v>VN-10735-10</v>
      </c>
      <c r="H51" s="13" t="s">
        <v>265</v>
      </c>
      <c r="I51" s="13" t="s">
        <v>266</v>
      </c>
      <c r="J51" s="13" t="s">
        <v>12</v>
      </c>
      <c r="K51" s="31">
        <v>70676</v>
      </c>
      <c r="L51" s="31">
        <v>67142</v>
      </c>
      <c r="M51" s="33">
        <v>2000</v>
      </c>
      <c r="N51" s="55">
        <f t="shared" si="0"/>
        <v>134284000</v>
      </c>
      <c r="O51" s="31" t="s">
        <v>2513</v>
      </c>
      <c r="P51" s="45" t="s">
        <v>407</v>
      </c>
    </row>
    <row r="52" spans="1:16" ht="54">
      <c r="A52" s="51">
        <v>49</v>
      </c>
      <c r="B52" s="84" t="s">
        <v>653</v>
      </c>
      <c r="C52" s="85" t="s">
        <v>22</v>
      </c>
      <c r="D52" s="86" t="s">
        <v>23</v>
      </c>
      <c r="E52" s="86" t="s">
        <v>11</v>
      </c>
      <c r="F52" s="86">
        <v>48</v>
      </c>
      <c r="G52" s="86" t="s">
        <v>654</v>
      </c>
      <c r="H52" s="86" t="s">
        <v>655</v>
      </c>
      <c r="I52" s="86" t="s">
        <v>226</v>
      </c>
      <c r="J52" s="86" t="s">
        <v>12</v>
      </c>
      <c r="K52" s="82">
        <v>23400</v>
      </c>
      <c r="L52" s="87">
        <v>12390</v>
      </c>
      <c r="M52" s="83">
        <v>8000</v>
      </c>
      <c r="N52" s="55">
        <f t="shared" si="0"/>
        <v>99120000</v>
      </c>
      <c r="O52" s="56">
        <v>1</v>
      </c>
      <c r="P52" s="88" t="s">
        <v>656</v>
      </c>
    </row>
    <row r="53" spans="1:16" ht="40.5">
      <c r="A53" s="13">
        <v>50</v>
      </c>
      <c r="B53" s="118" t="s">
        <v>1854</v>
      </c>
      <c r="C53" s="73" t="s">
        <v>1855</v>
      </c>
      <c r="D53" s="74" t="s">
        <v>13</v>
      </c>
      <c r="E53" s="62" t="s">
        <v>1856</v>
      </c>
      <c r="F53" s="211" t="s">
        <v>1623</v>
      </c>
      <c r="G53" s="212" t="s">
        <v>1857</v>
      </c>
      <c r="H53" s="175" t="s">
        <v>1858</v>
      </c>
      <c r="I53" s="51" t="s">
        <v>1859</v>
      </c>
      <c r="J53" s="51" t="s">
        <v>12</v>
      </c>
      <c r="K53" s="82">
        <v>600</v>
      </c>
      <c r="L53" s="82">
        <v>357</v>
      </c>
      <c r="M53" s="83">
        <v>10000</v>
      </c>
      <c r="N53" s="55">
        <f t="shared" si="0"/>
        <v>3570000</v>
      </c>
      <c r="O53" s="56">
        <v>3</v>
      </c>
      <c r="P53" s="51" t="s">
        <v>643</v>
      </c>
    </row>
    <row r="54" spans="1:16" ht="114.75">
      <c r="A54" s="51">
        <v>51</v>
      </c>
      <c r="B54" s="14" t="s">
        <v>267</v>
      </c>
      <c r="C54" s="14" t="s">
        <v>24</v>
      </c>
      <c r="D54" s="13" t="s">
        <v>19</v>
      </c>
      <c r="E54" s="13" t="s">
        <v>11</v>
      </c>
      <c r="F54" s="13" t="s">
        <v>224</v>
      </c>
      <c r="G54" s="13" t="str">
        <f>VLOOKUP(B54,'[1]Mẫu số 11'!$E$11:$S$97,6,0)</f>
        <v>VN-17768-14</v>
      </c>
      <c r="H54" s="13" t="s">
        <v>268</v>
      </c>
      <c r="I54" s="13" t="s">
        <v>269</v>
      </c>
      <c r="J54" s="13" t="s">
        <v>12</v>
      </c>
      <c r="K54" s="31">
        <v>15941</v>
      </c>
      <c r="L54" s="31">
        <v>15941</v>
      </c>
      <c r="M54" s="33">
        <v>15000</v>
      </c>
      <c r="N54" s="55">
        <f t="shared" si="0"/>
        <v>239115000</v>
      </c>
      <c r="O54" s="31" t="s">
        <v>2513</v>
      </c>
      <c r="P54" s="45" t="s">
        <v>407</v>
      </c>
    </row>
    <row r="55" spans="1:16" ht="27">
      <c r="A55" s="13">
        <v>52</v>
      </c>
      <c r="B55" s="72" t="s">
        <v>657</v>
      </c>
      <c r="C55" s="73" t="s">
        <v>24</v>
      </c>
      <c r="D55" s="74" t="s">
        <v>19</v>
      </c>
      <c r="E55" s="74" t="s">
        <v>11</v>
      </c>
      <c r="F55" s="74">
        <v>24</v>
      </c>
      <c r="G55" s="74" t="s">
        <v>658</v>
      </c>
      <c r="H55" s="74" t="s">
        <v>659</v>
      </c>
      <c r="I55" s="74" t="s">
        <v>642</v>
      </c>
      <c r="J55" s="74" t="s">
        <v>12</v>
      </c>
      <c r="K55" s="90">
        <v>3000</v>
      </c>
      <c r="L55" s="91">
        <v>1948</v>
      </c>
      <c r="M55" s="90">
        <v>70000</v>
      </c>
      <c r="N55" s="55">
        <f t="shared" si="0"/>
        <v>136360000</v>
      </c>
      <c r="O55" s="56">
        <v>1</v>
      </c>
      <c r="P55" s="51" t="s">
        <v>660</v>
      </c>
    </row>
    <row r="56" spans="1:16" ht="54">
      <c r="A56" s="51">
        <v>53</v>
      </c>
      <c r="B56" s="163" t="s">
        <v>1533</v>
      </c>
      <c r="C56" s="164" t="s">
        <v>1534</v>
      </c>
      <c r="D56" s="165" t="s">
        <v>903</v>
      </c>
      <c r="E56" s="164" t="s">
        <v>1535</v>
      </c>
      <c r="F56" s="165" t="s">
        <v>224</v>
      </c>
      <c r="G56" s="164" t="s">
        <v>1536</v>
      </c>
      <c r="H56" s="165" t="s">
        <v>1537</v>
      </c>
      <c r="I56" s="165" t="s">
        <v>1538</v>
      </c>
      <c r="J56" s="165" t="s">
        <v>442</v>
      </c>
      <c r="K56" s="166">
        <v>2400</v>
      </c>
      <c r="L56" s="171">
        <v>1650</v>
      </c>
      <c r="M56" s="166">
        <v>40000</v>
      </c>
      <c r="N56" s="55">
        <f t="shared" si="0"/>
        <v>66000000</v>
      </c>
      <c r="O56" s="56">
        <v>2</v>
      </c>
      <c r="P56" s="168" t="s">
        <v>411</v>
      </c>
    </row>
    <row r="57" spans="1:16" ht="89.25">
      <c r="A57" s="13">
        <v>54</v>
      </c>
      <c r="B57" s="17" t="s">
        <v>417</v>
      </c>
      <c r="C57" s="17" t="s">
        <v>418</v>
      </c>
      <c r="D57" s="16" t="s">
        <v>419</v>
      </c>
      <c r="E57" s="18" t="s">
        <v>420</v>
      </c>
      <c r="F57" s="16" t="s">
        <v>290</v>
      </c>
      <c r="G57" s="16" t="s">
        <v>421</v>
      </c>
      <c r="H57" s="16" t="s">
        <v>422</v>
      </c>
      <c r="I57" s="16" t="s">
        <v>226</v>
      </c>
      <c r="J57" s="16" t="s">
        <v>37</v>
      </c>
      <c r="K57" s="34">
        <v>2164859</v>
      </c>
      <c r="L57" s="34">
        <v>2164858</v>
      </c>
      <c r="M57" s="34">
        <v>200</v>
      </c>
      <c r="N57" s="55">
        <f t="shared" si="0"/>
        <v>432971600</v>
      </c>
      <c r="O57" s="31" t="s">
        <v>2513</v>
      </c>
      <c r="P57" s="46" t="s">
        <v>588</v>
      </c>
    </row>
    <row r="58" spans="1:16" ht="40.5">
      <c r="A58" s="51">
        <v>55</v>
      </c>
      <c r="B58" s="130" t="s">
        <v>1860</v>
      </c>
      <c r="C58" s="59" t="s">
        <v>1861</v>
      </c>
      <c r="D58" s="62" t="s">
        <v>1862</v>
      </c>
      <c r="E58" s="62" t="s">
        <v>1863</v>
      </c>
      <c r="F58" s="62" t="s">
        <v>249</v>
      </c>
      <c r="G58" s="62" t="s">
        <v>1864</v>
      </c>
      <c r="H58" s="62" t="s">
        <v>1865</v>
      </c>
      <c r="I58" s="62" t="s">
        <v>253</v>
      </c>
      <c r="J58" s="62" t="s">
        <v>25</v>
      </c>
      <c r="K58" s="65">
        <v>800</v>
      </c>
      <c r="L58" s="64">
        <v>500</v>
      </c>
      <c r="M58" s="63">
        <v>60000</v>
      </c>
      <c r="N58" s="55">
        <f t="shared" si="0"/>
        <v>30000000</v>
      </c>
      <c r="O58" s="56">
        <v>3</v>
      </c>
      <c r="P58" s="61" t="s">
        <v>591</v>
      </c>
    </row>
    <row r="59" spans="1:16" ht="108">
      <c r="A59" s="13">
        <v>56</v>
      </c>
      <c r="B59" s="52" t="s">
        <v>661</v>
      </c>
      <c r="C59" s="53" t="s">
        <v>662</v>
      </c>
      <c r="D59" s="54" t="s">
        <v>663</v>
      </c>
      <c r="E59" s="54" t="s">
        <v>11</v>
      </c>
      <c r="F59" s="54" t="s">
        <v>249</v>
      </c>
      <c r="G59" s="54" t="s">
        <v>664</v>
      </c>
      <c r="H59" s="54" t="s">
        <v>665</v>
      </c>
      <c r="I59" s="54" t="s">
        <v>256</v>
      </c>
      <c r="J59" s="54" t="s">
        <v>666</v>
      </c>
      <c r="K59" s="55">
        <v>3053</v>
      </c>
      <c r="L59" s="56">
        <v>3053</v>
      </c>
      <c r="M59" s="55">
        <v>40000</v>
      </c>
      <c r="N59" s="55">
        <f t="shared" si="0"/>
        <v>122120000</v>
      </c>
      <c r="O59" s="56">
        <v>1</v>
      </c>
      <c r="P59" s="51" t="s">
        <v>407</v>
      </c>
    </row>
    <row r="60" spans="1:16" ht="27">
      <c r="A60" s="51">
        <v>57</v>
      </c>
      <c r="B60" s="118" t="s">
        <v>2414</v>
      </c>
      <c r="C60" s="73" t="s">
        <v>2415</v>
      </c>
      <c r="D60" s="74" t="s">
        <v>2416</v>
      </c>
      <c r="E60" s="74" t="s">
        <v>14</v>
      </c>
      <c r="F60" s="51">
        <v>24</v>
      </c>
      <c r="G60" s="79" t="s">
        <v>2417</v>
      </c>
      <c r="H60" s="51" t="s">
        <v>2418</v>
      </c>
      <c r="I60" s="79" t="s">
        <v>1679</v>
      </c>
      <c r="J60" s="51" t="s">
        <v>27</v>
      </c>
      <c r="K60" s="157">
        <v>85196</v>
      </c>
      <c r="L60" s="87">
        <v>72000</v>
      </c>
      <c r="M60" s="142">
        <v>500</v>
      </c>
      <c r="N60" s="55">
        <f t="shared" si="0"/>
        <v>36000000</v>
      </c>
      <c r="O60" s="56">
        <v>5</v>
      </c>
      <c r="P60" s="51" t="s">
        <v>1947</v>
      </c>
    </row>
    <row r="61" spans="1:16" ht="38.25">
      <c r="A61" s="13">
        <v>58</v>
      </c>
      <c r="B61" s="14" t="s">
        <v>270</v>
      </c>
      <c r="C61" s="14" t="s">
        <v>61</v>
      </c>
      <c r="D61" s="13" t="s">
        <v>93</v>
      </c>
      <c r="E61" s="13" t="s">
        <v>11</v>
      </c>
      <c r="F61" s="13" t="s">
        <v>224</v>
      </c>
      <c r="G61" s="13" t="str">
        <f>VLOOKUP(B61,'[1]Mẫu số 11'!$E$11:$S$97,6,0)</f>
        <v>VN-13300-11</v>
      </c>
      <c r="H61" s="13" t="s">
        <v>271</v>
      </c>
      <c r="I61" s="13" t="s">
        <v>246</v>
      </c>
      <c r="J61" s="13" t="s">
        <v>27</v>
      </c>
      <c r="K61" s="31">
        <v>115988</v>
      </c>
      <c r="L61" s="31">
        <v>115988</v>
      </c>
      <c r="M61" s="33">
        <v>2000</v>
      </c>
      <c r="N61" s="55">
        <f t="shared" si="0"/>
        <v>231976000</v>
      </c>
      <c r="O61" s="31" t="s">
        <v>2513</v>
      </c>
      <c r="P61" s="45" t="s">
        <v>407</v>
      </c>
    </row>
    <row r="62" spans="1:16" ht="27">
      <c r="A62" s="51">
        <v>59</v>
      </c>
      <c r="B62" s="72" t="s">
        <v>1539</v>
      </c>
      <c r="C62" s="73" t="s">
        <v>61</v>
      </c>
      <c r="D62" s="74" t="s">
        <v>871</v>
      </c>
      <c r="E62" s="74" t="s">
        <v>11</v>
      </c>
      <c r="F62" s="74" t="s">
        <v>249</v>
      </c>
      <c r="G62" s="74" t="s">
        <v>1540</v>
      </c>
      <c r="H62" s="74" t="s">
        <v>1525</v>
      </c>
      <c r="I62" s="74" t="s">
        <v>253</v>
      </c>
      <c r="J62" s="51" t="s">
        <v>12</v>
      </c>
      <c r="K62" s="82">
        <v>3800</v>
      </c>
      <c r="L62" s="87">
        <v>3780</v>
      </c>
      <c r="M62" s="83">
        <v>10000</v>
      </c>
      <c r="N62" s="55">
        <f t="shared" si="0"/>
        <v>37800000</v>
      </c>
      <c r="O62" s="56">
        <v>2</v>
      </c>
      <c r="P62" s="51" t="s">
        <v>1005</v>
      </c>
    </row>
    <row r="63" spans="1:16" ht="40.5">
      <c r="A63" s="13">
        <v>60</v>
      </c>
      <c r="B63" s="52" t="s">
        <v>667</v>
      </c>
      <c r="C63" s="53" t="s">
        <v>668</v>
      </c>
      <c r="D63" s="54" t="s">
        <v>669</v>
      </c>
      <c r="E63" s="54" t="s">
        <v>11</v>
      </c>
      <c r="F63" s="54" t="s">
        <v>224</v>
      </c>
      <c r="G63" s="54" t="s">
        <v>670</v>
      </c>
      <c r="H63" s="54" t="s">
        <v>671</v>
      </c>
      <c r="I63" s="54" t="s">
        <v>246</v>
      </c>
      <c r="J63" s="54" t="s">
        <v>25</v>
      </c>
      <c r="K63" s="55">
        <v>6645</v>
      </c>
      <c r="L63" s="56">
        <v>5765</v>
      </c>
      <c r="M63" s="55">
        <v>10000</v>
      </c>
      <c r="N63" s="55">
        <f t="shared" si="0"/>
        <v>57650000</v>
      </c>
      <c r="O63" s="56">
        <v>1</v>
      </c>
      <c r="P63" s="51" t="s">
        <v>407</v>
      </c>
    </row>
    <row r="64" spans="1:16" s="12" customFormat="1" ht="54">
      <c r="A64" s="51">
        <v>61</v>
      </c>
      <c r="B64" s="72" t="s">
        <v>1866</v>
      </c>
      <c r="C64" s="73" t="s">
        <v>1867</v>
      </c>
      <c r="D64" s="51" t="s">
        <v>1868</v>
      </c>
      <c r="E64" s="51" t="s">
        <v>11</v>
      </c>
      <c r="F64" s="74" t="s">
        <v>224</v>
      </c>
      <c r="G64" s="73" t="s">
        <v>1869</v>
      </c>
      <c r="H64" s="74" t="s">
        <v>1777</v>
      </c>
      <c r="I64" s="73" t="s">
        <v>253</v>
      </c>
      <c r="J64" s="51" t="s">
        <v>804</v>
      </c>
      <c r="K64" s="206">
        <v>5565</v>
      </c>
      <c r="L64" s="207">
        <v>5250</v>
      </c>
      <c r="M64" s="90">
        <v>6000</v>
      </c>
      <c r="N64" s="55">
        <f t="shared" si="0"/>
        <v>31500000</v>
      </c>
      <c r="O64" s="56">
        <v>3</v>
      </c>
      <c r="P64" s="51" t="s">
        <v>1779</v>
      </c>
    </row>
    <row r="65" spans="1:16" ht="51">
      <c r="A65" s="13">
        <v>62</v>
      </c>
      <c r="B65" s="14" t="s">
        <v>272</v>
      </c>
      <c r="C65" s="14" t="s">
        <v>94</v>
      </c>
      <c r="D65" s="13" t="s">
        <v>19</v>
      </c>
      <c r="E65" s="13" t="s">
        <v>11</v>
      </c>
      <c r="F65" s="13" t="s">
        <v>249</v>
      </c>
      <c r="G65" s="13" t="str">
        <f>VLOOKUP(B65,'[1]Mẫu số 11'!$E$11:$S$97,6,0)</f>
        <v>VN-16125-13</v>
      </c>
      <c r="H65" s="13" t="s">
        <v>273</v>
      </c>
      <c r="I65" s="13" t="s">
        <v>274</v>
      </c>
      <c r="J65" s="13" t="s">
        <v>12</v>
      </c>
      <c r="K65" s="31">
        <v>5640</v>
      </c>
      <c r="L65" s="31">
        <v>5639</v>
      </c>
      <c r="M65" s="33">
        <v>5000</v>
      </c>
      <c r="N65" s="55">
        <f t="shared" si="0"/>
        <v>28195000</v>
      </c>
      <c r="O65" s="31" t="s">
        <v>2513</v>
      </c>
      <c r="P65" s="45" t="s">
        <v>407</v>
      </c>
    </row>
    <row r="66" spans="1:16" ht="40.5">
      <c r="A66" s="51">
        <v>63</v>
      </c>
      <c r="B66" s="99" t="s">
        <v>1870</v>
      </c>
      <c r="C66" s="98" t="s">
        <v>1871</v>
      </c>
      <c r="D66" s="100" t="s">
        <v>1872</v>
      </c>
      <c r="E66" s="99" t="s">
        <v>1852</v>
      </c>
      <c r="F66" s="99">
        <v>36</v>
      </c>
      <c r="G66" s="99" t="s">
        <v>1873</v>
      </c>
      <c r="H66" s="99" t="s">
        <v>1800</v>
      </c>
      <c r="I66" s="99" t="s">
        <v>253</v>
      </c>
      <c r="J66" s="99" t="s">
        <v>37</v>
      </c>
      <c r="K66" s="71">
        <v>3310</v>
      </c>
      <c r="L66" s="96">
        <v>2100</v>
      </c>
      <c r="M66" s="71">
        <v>1000</v>
      </c>
      <c r="N66" s="55">
        <f t="shared" si="0"/>
        <v>2100000</v>
      </c>
      <c r="O66" s="56">
        <v>3</v>
      </c>
      <c r="P66" s="99" t="s">
        <v>1801</v>
      </c>
    </row>
    <row r="67" spans="1:16" ht="67.5">
      <c r="A67" s="13">
        <v>64</v>
      </c>
      <c r="B67" s="92" t="s">
        <v>672</v>
      </c>
      <c r="C67" s="93" t="s">
        <v>673</v>
      </c>
      <c r="D67" s="94" t="s">
        <v>674</v>
      </c>
      <c r="E67" s="94" t="s">
        <v>444</v>
      </c>
      <c r="F67" s="94" t="s">
        <v>249</v>
      </c>
      <c r="G67" s="94" t="s">
        <v>675</v>
      </c>
      <c r="H67" s="94" t="s">
        <v>676</v>
      </c>
      <c r="I67" s="94" t="s">
        <v>256</v>
      </c>
      <c r="J67" s="94" t="s">
        <v>442</v>
      </c>
      <c r="K67" s="95">
        <v>5962</v>
      </c>
      <c r="L67" s="96">
        <v>5962</v>
      </c>
      <c r="M67" s="95">
        <v>10000</v>
      </c>
      <c r="N67" s="55">
        <f t="shared" si="0"/>
        <v>59620000</v>
      </c>
      <c r="O67" s="56">
        <v>1</v>
      </c>
      <c r="P67" s="51" t="s">
        <v>588</v>
      </c>
    </row>
    <row r="68" spans="1:16" s="7" customFormat="1" ht="94.5">
      <c r="A68" s="51">
        <v>65</v>
      </c>
      <c r="B68" s="52" t="s">
        <v>677</v>
      </c>
      <c r="C68" s="53" t="s">
        <v>678</v>
      </c>
      <c r="D68" s="54" t="s">
        <v>679</v>
      </c>
      <c r="E68" s="54" t="s">
        <v>14</v>
      </c>
      <c r="F68" s="54" t="s">
        <v>382</v>
      </c>
      <c r="G68" s="54" t="s">
        <v>680</v>
      </c>
      <c r="H68" s="54" t="s">
        <v>681</v>
      </c>
      <c r="I68" s="54" t="s">
        <v>360</v>
      </c>
      <c r="J68" s="54" t="s">
        <v>27</v>
      </c>
      <c r="K68" s="55">
        <v>63738</v>
      </c>
      <c r="L68" s="56">
        <v>63738</v>
      </c>
      <c r="M68" s="55">
        <v>1000</v>
      </c>
      <c r="N68" s="55">
        <f t="shared" si="0"/>
        <v>63738000</v>
      </c>
      <c r="O68" s="56">
        <v>1</v>
      </c>
      <c r="P68" s="51" t="s">
        <v>407</v>
      </c>
    </row>
    <row r="69" spans="1:16" ht="67.5">
      <c r="A69" s="13">
        <v>66</v>
      </c>
      <c r="B69" s="72" t="s">
        <v>1541</v>
      </c>
      <c r="C69" s="73" t="s">
        <v>1542</v>
      </c>
      <c r="D69" s="74" t="s">
        <v>1543</v>
      </c>
      <c r="E69" s="74" t="s">
        <v>1544</v>
      </c>
      <c r="F69" s="172">
        <v>36</v>
      </c>
      <c r="G69" s="62" t="s">
        <v>1545</v>
      </c>
      <c r="H69" s="74" t="s">
        <v>1546</v>
      </c>
      <c r="I69" s="94" t="s">
        <v>948</v>
      </c>
      <c r="J69" s="51" t="s">
        <v>35</v>
      </c>
      <c r="K69" s="140">
        <v>49560</v>
      </c>
      <c r="L69" s="91">
        <v>49560</v>
      </c>
      <c r="M69" s="142">
        <v>800</v>
      </c>
      <c r="N69" s="55">
        <f aca="true" t="shared" si="1" ref="N69:N132">+L69*M69</f>
        <v>39648000</v>
      </c>
      <c r="O69" s="56">
        <v>2</v>
      </c>
      <c r="P69" s="51" t="s">
        <v>1061</v>
      </c>
    </row>
    <row r="70" spans="1:16" ht="108">
      <c r="A70" s="51">
        <v>67</v>
      </c>
      <c r="B70" s="68" t="s">
        <v>1874</v>
      </c>
      <c r="C70" s="59" t="s">
        <v>1875</v>
      </c>
      <c r="D70" s="62" t="s">
        <v>1876</v>
      </c>
      <c r="E70" s="62" t="s">
        <v>1877</v>
      </c>
      <c r="F70" s="61" t="s">
        <v>249</v>
      </c>
      <c r="G70" s="62" t="s">
        <v>1878</v>
      </c>
      <c r="H70" s="61" t="s">
        <v>1879</v>
      </c>
      <c r="I70" s="61" t="s">
        <v>253</v>
      </c>
      <c r="J70" s="61" t="s">
        <v>221</v>
      </c>
      <c r="K70" s="63">
        <v>4149</v>
      </c>
      <c r="L70" s="64">
        <v>3899</v>
      </c>
      <c r="M70" s="65">
        <v>4000</v>
      </c>
      <c r="N70" s="55">
        <f t="shared" si="1"/>
        <v>15596000</v>
      </c>
      <c r="O70" s="56">
        <v>3</v>
      </c>
      <c r="P70" s="61" t="s">
        <v>591</v>
      </c>
    </row>
    <row r="71" spans="1:16" s="15" customFormat="1" ht="40.5">
      <c r="A71" s="13">
        <v>68</v>
      </c>
      <c r="B71" s="72" t="s">
        <v>1547</v>
      </c>
      <c r="C71" s="73" t="s">
        <v>1548</v>
      </c>
      <c r="D71" s="74" t="s">
        <v>1549</v>
      </c>
      <c r="E71" s="74" t="s">
        <v>34</v>
      </c>
      <c r="F71" s="172">
        <v>36</v>
      </c>
      <c r="G71" s="62" t="s">
        <v>1550</v>
      </c>
      <c r="H71" s="74" t="s">
        <v>1546</v>
      </c>
      <c r="I71" s="94" t="s">
        <v>948</v>
      </c>
      <c r="J71" s="51" t="s">
        <v>35</v>
      </c>
      <c r="K71" s="140">
        <v>34419</v>
      </c>
      <c r="L71" s="91">
        <v>31285</v>
      </c>
      <c r="M71" s="142">
        <v>100</v>
      </c>
      <c r="N71" s="55">
        <f t="shared" si="1"/>
        <v>3128500</v>
      </c>
      <c r="O71" s="56">
        <v>2</v>
      </c>
      <c r="P71" s="51" t="s">
        <v>1061</v>
      </c>
    </row>
    <row r="72" spans="1:16" s="15" customFormat="1" ht="89.25">
      <c r="A72" s="51">
        <v>69</v>
      </c>
      <c r="B72" s="17" t="s">
        <v>97</v>
      </c>
      <c r="C72" s="17" t="s">
        <v>95</v>
      </c>
      <c r="D72" s="16" t="s">
        <v>423</v>
      </c>
      <c r="E72" s="18" t="s">
        <v>424</v>
      </c>
      <c r="F72" s="16" t="s">
        <v>224</v>
      </c>
      <c r="G72" s="16" t="s">
        <v>96</v>
      </c>
      <c r="H72" s="16" t="s">
        <v>425</v>
      </c>
      <c r="I72" s="16" t="s">
        <v>226</v>
      </c>
      <c r="J72" s="16" t="s">
        <v>37</v>
      </c>
      <c r="K72" s="34">
        <v>8285865</v>
      </c>
      <c r="L72" s="34">
        <v>8285865</v>
      </c>
      <c r="M72" s="34">
        <v>10</v>
      </c>
      <c r="N72" s="55">
        <f t="shared" si="1"/>
        <v>82858650</v>
      </c>
      <c r="O72" s="31" t="s">
        <v>2513</v>
      </c>
      <c r="P72" s="46" t="s">
        <v>588</v>
      </c>
    </row>
    <row r="73" spans="1:16" s="15" customFormat="1" ht="89.25">
      <c r="A73" s="13">
        <v>70</v>
      </c>
      <c r="B73" s="17" t="s">
        <v>97</v>
      </c>
      <c r="C73" s="17" t="s">
        <v>95</v>
      </c>
      <c r="D73" s="16" t="s">
        <v>426</v>
      </c>
      <c r="E73" s="18" t="s">
        <v>424</v>
      </c>
      <c r="F73" s="16" t="s">
        <v>224</v>
      </c>
      <c r="G73" s="16" t="s">
        <v>98</v>
      </c>
      <c r="H73" s="16" t="s">
        <v>425</v>
      </c>
      <c r="I73" s="16" t="s">
        <v>226</v>
      </c>
      <c r="J73" s="16" t="s">
        <v>37</v>
      </c>
      <c r="K73" s="34">
        <v>30266250</v>
      </c>
      <c r="L73" s="34">
        <v>30266250</v>
      </c>
      <c r="M73" s="34">
        <v>10</v>
      </c>
      <c r="N73" s="55">
        <f t="shared" si="1"/>
        <v>302662500</v>
      </c>
      <c r="O73" s="31" t="s">
        <v>2513</v>
      </c>
      <c r="P73" s="46" t="s">
        <v>588</v>
      </c>
    </row>
    <row r="74" spans="1:16" s="15" customFormat="1" ht="27">
      <c r="A74" s="51">
        <v>71</v>
      </c>
      <c r="B74" s="97" t="s">
        <v>682</v>
      </c>
      <c r="C74" s="98" t="s">
        <v>683</v>
      </c>
      <c r="D74" s="99" t="s">
        <v>28</v>
      </c>
      <c r="E74" s="99" t="s">
        <v>11</v>
      </c>
      <c r="F74" s="99">
        <v>60</v>
      </c>
      <c r="G74" s="99" t="s">
        <v>684</v>
      </c>
      <c r="H74" s="100" t="s">
        <v>685</v>
      </c>
      <c r="I74" s="100" t="s">
        <v>686</v>
      </c>
      <c r="J74" s="100" t="s">
        <v>442</v>
      </c>
      <c r="K74" s="101">
        <v>4000</v>
      </c>
      <c r="L74" s="102">
        <v>2870</v>
      </c>
      <c r="M74" s="103">
        <v>10000</v>
      </c>
      <c r="N74" s="55">
        <f t="shared" si="1"/>
        <v>28700000</v>
      </c>
      <c r="O74" s="56">
        <v>1</v>
      </c>
      <c r="P74" s="104" t="s">
        <v>687</v>
      </c>
    </row>
    <row r="75" spans="1:16" s="15" customFormat="1" ht="40.5">
      <c r="A75" s="13">
        <v>72</v>
      </c>
      <c r="B75" s="72" t="s">
        <v>2419</v>
      </c>
      <c r="C75" s="79" t="s">
        <v>2420</v>
      </c>
      <c r="D75" s="51" t="s">
        <v>2421</v>
      </c>
      <c r="E75" s="74" t="s">
        <v>833</v>
      </c>
      <c r="F75" s="51">
        <v>36</v>
      </c>
      <c r="G75" s="74" t="s">
        <v>2422</v>
      </c>
      <c r="H75" s="74" t="s">
        <v>2423</v>
      </c>
      <c r="I75" s="51" t="s">
        <v>577</v>
      </c>
      <c r="J75" s="51" t="s">
        <v>442</v>
      </c>
      <c r="K75" s="76">
        <v>2396</v>
      </c>
      <c r="L75" s="80">
        <v>1819</v>
      </c>
      <c r="M75" s="76">
        <v>20000</v>
      </c>
      <c r="N75" s="55">
        <f t="shared" si="1"/>
        <v>36380000</v>
      </c>
      <c r="O75" s="56">
        <v>5</v>
      </c>
      <c r="P75" s="51" t="s">
        <v>635</v>
      </c>
    </row>
    <row r="76" spans="1:16" s="15" customFormat="1" ht="76.5">
      <c r="A76" s="51">
        <v>73</v>
      </c>
      <c r="B76" s="14" t="s">
        <v>275</v>
      </c>
      <c r="C76" s="14" t="s">
        <v>29</v>
      </c>
      <c r="D76" s="13" t="s">
        <v>30</v>
      </c>
      <c r="E76" s="13" t="s">
        <v>11</v>
      </c>
      <c r="F76" s="13" t="s">
        <v>249</v>
      </c>
      <c r="G76" s="13" t="str">
        <f>VLOOKUP(B76,'[1]Mẫu số 11'!$E$11:$S$97,6,0)</f>
        <v>VN-18023-14</v>
      </c>
      <c r="H76" s="13" t="s">
        <v>276</v>
      </c>
      <c r="I76" s="13" t="s">
        <v>277</v>
      </c>
      <c r="J76" s="13" t="s">
        <v>31</v>
      </c>
      <c r="K76" s="31">
        <v>3147</v>
      </c>
      <c r="L76" s="31">
        <v>2878</v>
      </c>
      <c r="M76" s="33">
        <v>35000</v>
      </c>
      <c r="N76" s="55">
        <f t="shared" si="1"/>
        <v>100730000</v>
      </c>
      <c r="O76" s="31" t="s">
        <v>2513</v>
      </c>
      <c r="P76" s="45" t="s">
        <v>407</v>
      </c>
    </row>
    <row r="77" spans="1:16" s="15" customFormat="1" ht="40.5">
      <c r="A77" s="13">
        <v>74</v>
      </c>
      <c r="B77" s="72" t="s">
        <v>688</v>
      </c>
      <c r="C77" s="73" t="s">
        <v>29</v>
      </c>
      <c r="D77" s="74" t="s">
        <v>30</v>
      </c>
      <c r="E77" s="74" t="s">
        <v>11</v>
      </c>
      <c r="F77" s="74">
        <v>36</v>
      </c>
      <c r="G77" s="74" t="s">
        <v>689</v>
      </c>
      <c r="H77" s="74" t="s">
        <v>690</v>
      </c>
      <c r="I77" s="74" t="s">
        <v>337</v>
      </c>
      <c r="J77" s="74" t="s">
        <v>31</v>
      </c>
      <c r="K77" s="90">
        <v>2280</v>
      </c>
      <c r="L77" s="91">
        <v>2205</v>
      </c>
      <c r="M77" s="90">
        <v>115000</v>
      </c>
      <c r="N77" s="55">
        <f t="shared" si="1"/>
        <v>253575000</v>
      </c>
      <c r="O77" s="56">
        <v>1</v>
      </c>
      <c r="P77" s="51" t="s">
        <v>660</v>
      </c>
    </row>
    <row r="78" spans="1:16" s="15" customFormat="1" ht="76.5">
      <c r="A78" s="51">
        <v>75</v>
      </c>
      <c r="B78" s="14" t="s">
        <v>278</v>
      </c>
      <c r="C78" s="14" t="s">
        <v>79</v>
      </c>
      <c r="D78" s="13" t="s">
        <v>21</v>
      </c>
      <c r="E78" s="13" t="s">
        <v>11</v>
      </c>
      <c r="F78" s="13" t="s">
        <v>249</v>
      </c>
      <c r="G78" s="13" t="str">
        <f>VLOOKUP(B78,'[1]Mẫu số 11'!$E$11:$S$97,6,0)</f>
        <v>VN-17521-13</v>
      </c>
      <c r="H78" s="13" t="s">
        <v>276</v>
      </c>
      <c r="I78" s="13" t="s">
        <v>277</v>
      </c>
      <c r="J78" s="13" t="s">
        <v>31</v>
      </c>
      <c r="K78" s="31">
        <v>4290</v>
      </c>
      <c r="L78" s="31">
        <v>3936</v>
      </c>
      <c r="M78" s="33">
        <v>120000</v>
      </c>
      <c r="N78" s="55">
        <f t="shared" si="1"/>
        <v>472320000</v>
      </c>
      <c r="O78" s="31" t="s">
        <v>2513</v>
      </c>
      <c r="P78" s="45" t="s">
        <v>407</v>
      </c>
    </row>
    <row r="79" spans="1:16" s="15" customFormat="1" ht="67.5">
      <c r="A79" s="13">
        <v>76</v>
      </c>
      <c r="B79" s="52" t="s">
        <v>2369</v>
      </c>
      <c r="C79" s="53" t="s">
        <v>79</v>
      </c>
      <c r="D79" s="54" t="s">
        <v>21</v>
      </c>
      <c r="E79" s="54" t="s">
        <v>11</v>
      </c>
      <c r="F79" s="54" t="s">
        <v>224</v>
      </c>
      <c r="G79" s="54" t="s">
        <v>2370</v>
      </c>
      <c r="H79" s="54" t="s">
        <v>2371</v>
      </c>
      <c r="I79" s="54" t="s">
        <v>253</v>
      </c>
      <c r="J79" s="54" t="s">
        <v>12</v>
      </c>
      <c r="K79" s="55">
        <v>2321</v>
      </c>
      <c r="L79" s="56">
        <v>942</v>
      </c>
      <c r="M79" s="55">
        <v>150000</v>
      </c>
      <c r="N79" s="55">
        <f t="shared" si="1"/>
        <v>141300000</v>
      </c>
      <c r="O79" s="56">
        <v>4</v>
      </c>
      <c r="P79" s="51" t="s">
        <v>407</v>
      </c>
    </row>
    <row r="80" spans="1:16" s="15" customFormat="1" ht="27">
      <c r="A80" s="51">
        <v>77</v>
      </c>
      <c r="B80" s="84" t="s">
        <v>2424</v>
      </c>
      <c r="C80" s="85" t="s">
        <v>2425</v>
      </c>
      <c r="D80" s="86" t="s">
        <v>526</v>
      </c>
      <c r="E80" s="86" t="s">
        <v>14</v>
      </c>
      <c r="F80" s="86">
        <v>24</v>
      </c>
      <c r="G80" s="86" t="s">
        <v>2426</v>
      </c>
      <c r="H80" s="86" t="s">
        <v>2427</v>
      </c>
      <c r="I80" s="86" t="s">
        <v>577</v>
      </c>
      <c r="J80" s="86" t="s">
        <v>37</v>
      </c>
      <c r="K80" s="82">
        <v>8400000</v>
      </c>
      <c r="L80" s="87">
        <v>6930000</v>
      </c>
      <c r="M80" s="82">
        <v>50</v>
      </c>
      <c r="N80" s="55">
        <f t="shared" si="1"/>
        <v>346500000</v>
      </c>
      <c r="O80" s="56">
        <v>5</v>
      </c>
      <c r="P80" s="88" t="s">
        <v>656</v>
      </c>
    </row>
    <row r="81" spans="1:16" s="15" customFormat="1" ht="63.75">
      <c r="A81" s="13">
        <v>78</v>
      </c>
      <c r="B81" s="17" t="s">
        <v>427</v>
      </c>
      <c r="C81" s="17" t="s">
        <v>428</v>
      </c>
      <c r="D81" s="19">
        <v>0.01</v>
      </c>
      <c r="E81" s="18" t="s">
        <v>429</v>
      </c>
      <c r="F81" s="16" t="s">
        <v>224</v>
      </c>
      <c r="G81" s="16" t="s">
        <v>430</v>
      </c>
      <c r="H81" s="16" t="s">
        <v>431</v>
      </c>
      <c r="I81" s="16" t="s">
        <v>357</v>
      </c>
      <c r="J81" s="16" t="s">
        <v>37</v>
      </c>
      <c r="K81" s="34">
        <v>116700</v>
      </c>
      <c r="L81" s="34">
        <v>116699</v>
      </c>
      <c r="M81" s="34">
        <v>100</v>
      </c>
      <c r="N81" s="55">
        <f t="shared" si="1"/>
        <v>11669900</v>
      </c>
      <c r="O81" s="31" t="s">
        <v>2513</v>
      </c>
      <c r="P81" s="46" t="s">
        <v>588</v>
      </c>
    </row>
    <row r="82" spans="1:16" s="15" customFormat="1" ht="51">
      <c r="A82" s="51">
        <v>79</v>
      </c>
      <c r="B82" s="17" t="s">
        <v>432</v>
      </c>
      <c r="C82" s="17" t="s">
        <v>433</v>
      </c>
      <c r="D82" s="16" t="s">
        <v>99</v>
      </c>
      <c r="E82" s="18" t="s">
        <v>434</v>
      </c>
      <c r="F82" s="16" t="s">
        <v>249</v>
      </c>
      <c r="G82" s="16" t="s">
        <v>100</v>
      </c>
      <c r="H82" s="16" t="s">
        <v>435</v>
      </c>
      <c r="I82" s="16" t="s">
        <v>436</v>
      </c>
      <c r="J82" s="16" t="s">
        <v>227</v>
      </c>
      <c r="K82" s="34">
        <v>31613</v>
      </c>
      <c r="L82" s="34">
        <v>31613</v>
      </c>
      <c r="M82" s="34">
        <v>200</v>
      </c>
      <c r="N82" s="55">
        <f t="shared" si="1"/>
        <v>6322600</v>
      </c>
      <c r="O82" s="31" t="s">
        <v>2513</v>
      </c>
      <c r="P82" s="46" t="s">
        <v>588</v>
      </c>
    </row>
    <row r="83" spans="1:16" s="15" customFormat="1" ht="51">
      <c r="A83" s="13">
        <v>80</v>
      </c>
      <c r="B83" s="14" t="s">
        <v>279</v>
      </c>
      <c r="C83" s="14" t="s">
        <v>62</v>
      </c>
      <c r="D83" s="13" t="s">
        <v>101</v>
      </c>
      <c r="E83" s="13" t="s">
        <v>63</v>
      </c>
      <c r="F83" s="13" t="s">
        <v>224</v>
      </c>
      <c r="G83" s="13" t="str">
        <f>VLOOKUP(B83,'[1]Mẫu số 11'!$E$11:$S$97,6,0)</f>
        <v>VN-11682-11</v>
      </c>
      <c r="H83" s="13" t="s">
        <v>280</v>
      </c>
      <c r="I83" s="13" t="s">
        <v>281</v>
      </c>
      <c r="J83" s="13" t="s">
        <v>18</v>
      </c>
      <c r="K83" s="31">
        <v>13835</v>
      </c>
      <c r="L83" s="31">
        <v>13834</v>
      </c>
      <c r="M83" s="33">
        <v>40000</v>
      </c>
      <c r="N83" s="55">
        <f t="shared" si="1"/>
        <v>553360000</v>
      </c>
      <c r="O83" s="31" t="s">
        <v>2513</v>
      </c>
      <c r="P83" s="45" t="s">
        <v>407</v>
      </c>
    </row>
    <row r="84" spans="1:16" s="15" customFormat="1" ht="38.25">
      <c r="A84" s="51">
        <v>81</v>
      </c>
      <c r="B84" s="14" t="s">
        <v>282</v>
      </c>
      <c r="C84" s="14" t="s">
        <v>102</v>
      </c>
      <c r="D84" s="13" t="s">
        <v>103</v>
      </c>
      <c r="E84" s="13" t="s">
        <v>104</v>
      </c>
      <c r="F84" s="13" t="s">
        <v>224</v>
      </c>
      <c r="G84" s="13" t="str">
        <f>VLOOKUP(B84,'[1]Mẫu số 11'!$E$11:$S$97,6,0)</f>
        <v>VN-12851-11</v>
      </c>
      <c r="H84" s="13" t="s">
        <v>280</v>
      </c>
      <c r="I84" s="13" t="s">
        <v>281</v>
      </c>
      <c r="J84" s="13" t="s">
        <v>105</v>
      </c>
      <c r="K84" s="31">
        <v>286440</v>
      </c>
      <c r="L84" s="31">
        <v>286440</v>
      </c>
      <c r="M84" s="33">
        <v>500</v>
      </c>
      <c r="N84" s="55">
        <f t="shared" si="1"/>
        <v>143220000</v>
      </c>
      <c r="O84" s="31" t="s">
        <v>2513</v>
      </c>
      <c r="P84" s="45" t="s">
        <v>407</v>
      </c>
    </row>
    <row r="85" spans="1:16" s="15" customFormat="1" ht="67.5">
      <c r="A85" s="13">
        <v>82</v>
      </c>
      <c r="B85" s="106" t="s">
        <v>691</v>
      </c>
      <c r="C85" s="73" t="s">
        <v>692</v>
      </c>
      <c r="D85" s="74" t="s">
        <v>693</v>
      </c>
      <c r="E85" s="107" t="s">
        <v>694</v>
      </c>
      <c r="F85" s="107">
        <v>24</v>
      </c>
      <c r="G85" s="107" t="s">
        <v>695</v>
      </c>
      <c r="H85" s="107" t="s">
        <v>696</v>
      </c>
      <c r="I85" s="74" t="s">
        <v>697</v>
      </c>
      <c r="J85" s="51" t="s">
        <v>18</v>
      </c>
      <c r="K85" s="108">
        <v>42000</v>
      </c>
      <c r="L85" s="87">
        <v>37800</v>
      </c>
      <c r="M85" s="90">
        <v>1000</v>
      </c>
      <c r="N85" s="55">
        <f t="shared" si="1"/>
        <v>37800000</v>
      </c>
      <c r="O85" s="56">
        <v>1</v>
      </c>
      <c r="P85" s="51" t="s">
        <v>247</v>
      </c>
    </row>
    <row r="86" spans="1:16" s="15" customFormat="1" ht="54">
      <c r="A86" s="51">
        <v>83</v>
      </c>
      <c r="B86" s="201" t="s">
        <v>1880</v>
      </c>
      <c r="C86" s="59" t="s">
        <v>1881</v>
      </c>
      <c r="D86" s="62" t="s">
        <v>1882</v>
      </c>
      <c r="E86" s="62" t="s">
        <v>1883</v>
      </c>
      <c r="F86" s="62" t="s">
        <v>224</v>
      </c>
      <c r="G86" s="62" t="s">
        <v>1884</v>
      </c>
      <c r="H86" s="62" t="s">
        <v>1762</v>
      </c>
      <c r="I86" s="62" t="s">
        <v>253</v>
      </c>
      <c r="J86" s="61" t="s">
        <v>12</v>
      </c>
      <c r="K86" s="65">
        <v>3000</v>
      </c>
      <c r="L86" s="64">
        <v>1300</v>
      </c>
      <c r="M86" s="65">
        <v>10000</v>
      </c>
      <c r="N86" s="55">
        <f t="shared" si="1"/>
        <v>13000000</v>
      </c>
      <c r="O86" s="56">
        <v>3</v>
      </c>
      <c r="P86" s="61" t="s">
        <v>591</v>
      </c>
    </row>
    <row r="87" spans="1:16" s="15" customFormat="1" ht="40.5">
      <c r="A87" s="13">
        <v>84</v>
      </c>
      <c r="B87" s="97" t="s">
        <v>1885</v>
      </c>
      <c r="C87" s="98" t="s">
        <v>1886</v>
      </c>
      <c r="D87" s="100" t="s">
        <v>1887</v>
      </c>
      <c r="E87" s="99" t="s">
        <v>1888</v>
      </c>
      <c r="F87" s="99">
        <v>36</v>
      </c>
      <c r="G87" s="99" t="s">
        <v>1889</v>
      </c>
      <c r="H87" s="99" t="s">
        <v>1800</v>
      </c>
      <c r="I87" s="99" t="s">
        <v>253</v>
      </c>
      <c r="J87" s="99" t="s">
        <v>25</v>
      </c>
      <c r="K87" s="71">
        <v>1450</v>
      </c>
      <c r="L87" s="96">
        <v>1145</v>
      </c>
      <c r="M87" s="71">
        <v>2500</v>
      </c>
      <c r="N87" s="55">
        <f t="shared" si="1"/>
        <v>2862500</v>
      </c>
      <c r="O87" s="56">
        <v>3</v>
      </c>
      <c r="P87" s="99" t="s">
        <v>1801</v>
      </c>
    </row>
    <row r="88" spans="1:16" s="15" customFormat="1" ht="54">
      <c r="A88" s="51">
        <v>85</v>
      </c>
      <c r="B88" s="52" t="s">
        <v>698</v>
      </c>
      <c r="C88" s="53" t="s">
        <v>699</v>
      </c>
      <c r="D88" s="54" t="s">
        <v>32</v>
      </c>
      <c r="E88" s="54" t="s">
        <v>14</v>
      </c>
      <c r="F88" s="54" t="s">
        <v>224</v>
      </c>
      <c r="G88" s="54" t="s">
        <v>700</v>
      </c>
      <c r="H88" s="54" t="s">
        <v>409</v>
      </c>
      <c r="I88" s="54" t="s">
        <v>232</v>
      </c>
      <c r="J88" s="54" t="s">
        <v>18</v>
      </c>
      <c r="K88" s="55">
        <v>175238.8</v>
      </c>
      <c r="L88" s="56">
        <v>131429</v>
      </c>
      <c r="M88" s="55">
        <v>1000</v>
      </c>
      <c r="N88" s="55">
        <f t="shared" si="1"/>
        <v>131429000</v>
      </c>
      <c r="O88" s="56">
        <v>1</v>
      </c>
      <c r="P88" s="51" t="s">
        <v>407</v>
      </c>
    </row>
    <row r="89" spans="1:16" s="15" customFormat="1" ht="67.5">
      <c r="A89" s="13">
        <v>86</v>
      </c>
      <c r="B89" s="52" t="s">
        <v>701</v>
      </c>
      <c r="C89" s="53" t="s">
        <v>702</v>
      </c>
      <c r="D89" s="54" t="s">
        <v>703</v>
      </c>
      <c r="E89" s="54" t="s">
        <v>34</v>
      </c>
      <c r="F89" s="54" t="s">
        <v>224</v>
      </c>
      <c r="G89" s="54" t="s">
        <v>704</v>
      </c>
      <c r="H89" s="54" t="s">
        <v>705</v>
      </c>
      <c r="I89" s="54" t="s">
        <v>337</v>
      </c>
      <c r="J89" s="54" t="s">
        <v>35</v>
      </c>
      <c r="K89" s="55">
        <v>262500</v>
      </c>
      <c r="L89" s="56">
        <v>262500</v>
      </c>
      <c r="M89" s="55">
        <v>100</v>
      </c>
      <c r="N89" s="55">
        <f t="shared" si="1"/>
        <v>26250000</v>
      </c>
      <c r="O89" s="56">
        <v>1</v>
      </c>
      <c r="P89" s="51" t="s">
        <v>407</v>
      </c>
    </row>
    <row r="90" spans="1:16" s="15" customFormat="1" ht="40.5">
      <c r="A90" s="51">
        <v>87</v>
      </c>
      <c r="B90" s="52" t="s">
        <v>706</v>
      </c>
      <c r="C90" s="53" t="s">
        <v>707</v>
      </c>
      <c r="D90" s="54" t="s">
        <v>708</v>
      </c>
      <c r="E90" s="54" t="s">
        <v>34</v>
      </c>
      <c r="F90" s="54" t="s">
        <v>224</v>
      </c>
      <c r="G90" s="54" t="s">
        <v>709</v>
      </c>
      <c r="H90" s="54" t="s">
        <v>705</v>
      </c>
      <c r="I90" s="54" t="s">
        <v>337</v>
      </c>
      <c r="J90" s="54" t="s">
        <v>35</v>
      </c>
      <c r="K90" s="55">
        <v>273000</v>
      </c>
      <c r="L90" s="56">
        <v>273000</v>
      </c>
      <c r="M90" s="55">
        <v>100</v>
      </c>
      <c r="N90" s="55">
        <f t="shared" si="1"/>
        <v>27300000</v>
      </c>
      <c r="O90" s="56">
        <v>1</v>
      </c>
      <c r="P90" s="51" t="s">
        <v>407</v>
      </c>
    </row>
    <row r="91" spans="1:16" s="15" customFormat="1" ht="40.5">
      <c r="A91" s="13">
        <v>88</v>
      </c>
      <c r="B91" s="118" t="s">
        <v>1890</v>
      </c>
      <c r="C91" s="73" t="s">
        <v>1890</v>
      </c>
      <c r="D91" s="74" t="s">
        <v>1891</v>
      </c>
      <c r="E91" s="62" t="s">
        <v>1892</v>
      </c>
      <c r="F91" s="62" t="s">
        <v>1077</v>
      </c>
      <c r="G91" s="62" t="s">
        <v>1893</v>
      </c>
      <c r="H91" s="62" t="s">
        <v>1894</v>
      </c>
      <c r="I91" s="51" t="s">
        <v>1859</v>
      </c>
      <c r="J91" s="51" t="s">
        <v>12</v>
      </c>
      <c r="K91" s="82">
        <v>710</v>
      </c>
      <c r="L91" s="82">
        <v>483</v>
      </c>
      <c r="M91" s="83">
        <v>160000</v>
      </c>
      <c r="N91" s="55">
        <f t="shared" si="1"/>
        <v>77280000</v>
      </c>
      <c r="O91" s="56">
        <v>3</v>
      </c>
      <c r="P91" s="51" t="s">
        <v>643</v>
      </c>
    </row>
    <row r="92" spans="1:16" s="15" customFormat="1" ht="67.5">
      <c r="A92" s="51">
        <v>89</v>
      </c>
      <c r="B92" s="92" t="s">
        <v>1551</v>
      </c>
      <c r="C92" s="93" t="s">
        <v>1552</v>
      </c>
      <c r="D92" s="94" t="s">
        <v>1553</v>
      </c>
      <c r="E92" s="94" t="s">
        <v>1048</v>
      </c>
      <c r="F92" s="94" t="s">
        <v>249</v>
      </c>
      <c r="G92" s="94" t="s">
        <v>1554</v>
      </c>
      <c r="H92" s="94" t="s">
        <v>1264</v>
      </c>
      <c r="I92" s="94" t="s">
        <v>256</v>
      </c>
      <c r="J92" s="94" t="s">
        <v>25</v>
      </c>
      <c r="K92" s="95">
        <v>14840</v>
      </c>
      <c r="L92" s="96">
        <v>13860</v>
      </c>
      <c r="M92" s="95">
        <v>1500</v>
      </c>
      <c r="N92" s="55">
        <f t="shared" si="1"/>
        <v>20790000</v>
      </c>
      <c r="O92" s="56">
        <v>2</v>
      </c>
      <c r="P92" s="51" t="s">
        <v>588</v>
      </c>
    </row>
    <row r="93" spans="1:16" s="15" customFormat="1" ht="54">
      <c r="A93" s="13">
        <v>90</v>
      </c>
      <c r="B93" s="72" t="s">
        <v>710</v>
      </c>
      <c r="C93" s="73" t="s">
        <v>711</v>
      </c>
      <c r="D93" s="74" t="s">
        <v>712</v>
      </c>
      <c r="E93" s="74" t="s">
        <v>713</v>
      </c>
      <c r="F93" s="74">
        <v>36</v>
      </c>
      <c r="G93" s="74" t="s">
        <v>714</v>
      </c>
      <c r="H93" s="74" t="s">
        <v>715</v>
      </c>
      <c r="I93" s="51" t="s">
        <v>226</v>
      </c>
      <c r="J93" s="51" t="s">
        <v>27</v>
      </c>
      <c r="K93" s="90">
        <v>62000</v>
      </c>
      <c r="L93" s="91">
        <v>57750</v>
      </c>
      <c r="M93" s="90">
        <v>4000</v>
      </c>
      <c r="N93" s="55">
        <f t="shared" si="1"/>
        <v>231000000</v>
      </c>
      <c r="O93" s="56">
        <v>1</v>
      </c>
      <c r="P93" s="51" t="s">
        <v>716</v>
      </c>
    </row>
    <row r="94" spans="1:16" s="15" customFormat="1" ht="38.25">
      <c r="A94" s="51">
        <v>91</v>
      </c>
      <c r="B94" s="17" t="s">
        <v>437</v>
      </c>
      <c r="C94" s="17" t="s">
        <v>438</v>
      </c>
      <c r="D94" s="16" t="s">
        <v>171</v>
      </c>
      <c r="E94" s="18" t="s">
        <v>439</v>
      </c>
      <c r="F94" s="16" t="s">
        <v>224</v>
      </c>
      <c r="G94" s="16" t="s">
        <v>106</v>
      </c>
      <c r="H94" s="16" t="s">
        <v>440</v>
      </c>
      <c r="I94" s="16" t="s">
        <v>441</v>
      </c>
      <c r="J94" s="16" t="s">
        <v>442</v>
      </c>
      <c r="K94" s="34">
        <v>66980</v>
      </c>
      <c r="L94" s="34">
        <v>66979</v>
      </c>
      <c r="M94" s="34">
        <v>10000</v>
      </c>
      <c r="N94" s="55">
        <f t="shared" si="1"/>
        <v>669790000</v>
      </c>
      <c r="O94" s="31" t="s">
        <v>2513</v>
      </c>
      <c r="P94" s="46" t="s">
        <v>588</v>
      </c>
    </row>
    <row r="95" spans="1:16" s="15" customFormat="1" ht="40.5">
      <c r="A95" s="13">
        <v>92</v>
      </c>
      <c r="B95" s="109" t="s">
        <v>717</v>
      </c>
      <c r="C95" s="59" t="s">
        <v>438</v>
      </c>
      <c r="D95" s="62" t="s">
        <v>171</v>
      </c>
      <c r="E95" s="110" t="s">
        <v>718</v>
      </c>
      <c r="F95" s="99">
        <v>24</v>
      </c>
      <c r="G95" s="61" t="s">
        <v>719</v>
      </c>
      <c r="H95" s="111" t="s">
        <v>720</v>
      </c>
      <c r="I95" s="111" t="s">
        <v>622</v>
      </c>
      <c r="J95" s="61" t="s">
        <v>442</v>
      </c>
      <c r="K95" s="112">
        <v>53800</v>
      </c>
      <c r="L95" s="70">
        <v>52500</v>
      </c>
      <c r="M95" s="112">
        <v>20000</v>
      </c>
      <c r="N95" s="55">
        <f t="shared" si="1"/>
        <v>1050000000</v>
      </c>
      <c r="O95" s="56">
        <v>1</v>
      </c>
      <c r="P95" s="61" t="s">
        <v>721</v>
      </c>
    </row>
    <row r="96" spans="1:16" s="15" customFormat="1" ht="38.25">
      <c r="A96" s="51">
        <v>93</v>
      </c>
      <c r="B96" s="14" t="s">
        <v>283</v>
      </c>
      <c r="C96" s="14" t="s">
        <v>107</v>
      </c>
      <c r="D96" s="13" t="s">
        <v>13</v>
      </c>
      <c r="E96" s="13" t="s">
        <v>11</v>
      </c>
      <c r="F96" s="13" t="s">
        <v>249</v>
      </c>
      <c r="G96" s="13" t="str">
        <f>VLOOKUP(B96,'[1]Mẫu số 11'!$E$11:$S$97,6,0)</f>
        <v>VN-18777-15</v>
      </c>
      <c r="H96" s="13" t="s">
        <v>284</v>
      </c>
      <c r="I96" s="13" t="s">
        <v>246</v>
      </c>
      <c r="J96" s="13" t="s">
        <v>12</v>
      </c>
      <c r="K96" s="31">
        <v>4028</v>
      </c>
      <c r="L96" s="31">
        <v>3661</v>
      </c>
      <c r="M96" s="33">
        <v>10000</v>
      </c>
      <c r="N96" s="55">
        <f t="shared" si="1"/>
        <v>36610000</v>
      </c>
      <c r="O96" s="31" t="s">
        <v>2513</v>
      </c>
      <c r="P96" s="45" t="s">
        <v>407</v>
      </c>
    </row>
    <row r="97" spans="1:16" s="15" customFormat="1" ht="40.5">
      <c r="A97" s="13">
        <v>94</v>
      </c>
      <c r="B97" s="130" t="s">
        <v>1895</v>
      </c>
      <c r="C97" s="59" t="s">
        <v>1896</v>
      </c>
      <c r="D97" s="62" t="s">
        <v>471</v>
      </c>
      <c r="E97" s="62" t="s">
        <v>1897</v>
      </c>
      <c r="F97" s="62" t="s">
        <v>249</v>
      </c>
      <c r="G97" s="62" t="s">
        <v>1898</v>
      </c>
      <c r="H97" s="62" t="s">
        <v>1899</v>
      </c>
      <c r="I97" s="62" t="s">
        <v>253</v>
      </c>
      <c r="J97" s="62" t="s">
        <v>940</v>
      </c>
      <c r="K97" s="65">
        <v>1300</v>
      </c>
      <c r="L97" s="64">
        <v>1250</v>
      </c>
      <c r="M97" s="63">
        <v>15000</v>
      </c>
      <c r="N97" s="55">
        <f t="shared" si="1"/>
        <v>18750000</v>
      </c>
      <c r="O97" s="56">
        <v>3</v>
      </c>
      <c r="P97" s="61" t="s">
        <v>591</v>
      </c>
    </row>
    <row r="98" spans="1:16" s="15" customFormat="1" ht="54">
      <c r="A98" s="51">
        <v>95</v>
      </c>
      <c r="B98" s="92" t="s">
        <v>722</v>
      </c>
      <c r="C98" s="93" t="s">
        <v>723</v>
      </c>
      <c r="D98" s="94" t="s">
        <v>724</v>
      </c>
      <c r="E98" s="94" t="s">
        <v>725</v>
      </c>
      <c r="F98" s="94" t="s">
        <v>249</v>
      </c>
      <c r="G98" s="94" t="s">
        <v>726</v>
      </c>
      <c r="H98" s="94" t="s">
        <v>727</v>
      </c>
      <c r="I98" s="94" t="s">
        <v>226</v>
      </c>
      <c r="J98" s="94" t="s">
        <v>25</v>
      </c>
      <c r="K98" s="95">
        <v>398037</v>
      </c>
      <c r="L98" s="96">
        <v>398036</v>
      </c>
      <c r="M98" s="95">
        <v>2000</v>
      </c>
      <c r="N98" s="55">
        <f t="shared" si="1"/>
        <v>796072000</v>
      </c>
      <c r="O98" s="56">
        <v>1</v>
      </c>
      <c r="P98" s="51" t="s">
        <v>588</v>
      </c>
    </row>
    <row r="99" spans="1:16" s="15" customFormat="1" ht="13.5">
      <c r="A99" s="13">
        <v>96</v>
      </c>
      <c r="B99" s="118" t="s">
        <v>1900</v>
      </c>
      <c r="C99" s="73" t="s">
        <v>1901</v>
      </c>
      <c r="D99" s="74" t="s">
        <v>1902</v>
      </c>
      <c r="E99" s="72" t="s">
        <v>14</v>
      </c>
      <c r="F99" s="51">
        <v>18</v>
      </c>
      <c r="G99" s="51" t="s">
        <v>1903</v>
      </c>
      <c r="H99" s="51" t="s">
        <v>1904</v>
      </c>
      <c r="I99" s="51" t="s">
        <v>253</v>
      </c>
      <c r="J99" s="51" t="s">
        <v>27</v>
      </c>
      <c r="K99" s="90">
        <v>168000</v>
      </c>
      <c r="L99" s="83">
        <v>168000</v>
      </c>
      <c r="M99" s="142">
        <v>150</v>
      </c>
      <c r="N99" s="55">
        <f t="shared" si="1"/>
        <v>25200000</v>
      </c>
      <c r="O99" s="56">
        <v>3</v>
      </c>
      <c r="P99" s="51" t="s">
        <v>1905</v>
      </c>
    </row>
    <row r="100" spans="1:16" s="15" customFormat="1" ht="40.5">
      <c r="A100" s="51">
        <v>97</v>
      </c>
      <c r="B100" s="97" t="s">
        <v>1906</v>
      </c>
      <c r="C100" s="98" t="s">
        <v>1907</v>
      </c>
      <c r="D100" s="100" t="s">
        <v>1908</v>
      </c>
      <c r="E100" s="99" t="s">
        <v>1909</v>
      </c>
      <c r="F100" s="99">
        <v>24</v>
      </c>
      <c r="G100" s="99" t="s">
        <v>1910</v>
      </c>
      <c r="H100" s="99" t="s">
        <v>1800</v>
      </c>
      <c r="I100" s="99" t="s">
        <v>253</v>
      </c>
      <c r="J100" s="99" t="s">
        <v>1080</v>
      </c>
      <c r="K100" s="71">
        <v>2520</v>
      </c>
      <c r="L100" s="96">
        <v>1248</v>
      </c>
      <c r="M100" s="71">
        <v>15000</v>
      </c>
      <c r="N100" s="55">
        <f t="shared" si="1"/>
        <v>18720000</v>
      </c>
      <c r="O100" s="56">
        <v>3</v>
      </c>
      <c r="P100" s="99" t="s">
        <v>1801</v>
      </c>
    </row>
    <row r="101" spans="1:16" s="15" customFormat="1" ht="67.5">
      <c r="A101" s="13">
        <v>98</v>
      </c>
      <c r="B101" s="130" t="s">
        <v>1555</v>
      </c>
      <c r="C101" s="173" t="s">
        <v>1556</v>
      </c>
      <c r="D101" s="172" t="s">
        <v>871</v>
      </c>
      <c r="E101" s="62" t="s">
        <v>1557</v>
      </c>
      <c r="F101" s="174">
        <v>36</v>
      </c>
      <c r="G101" s="175" t="s">
        <v>1558</v>
      </c>
      <c r="H101" s="172" t="s">
        <v>1559</v>
      </c>
      <c r="I101" s="174" t="s">
        <v>253</v>
      </c>
      <c r="J101" s="174" t="s">
        <v>12</v>
      </c>
      <c r="K101" s="71">
        <v>5120</v>
      </c>
      <c r="L101" s="96">
        <v>4452</v>
      </c>
      <c r="M101" s="176">
        <v>200000</v>
      </c>
      <c r="N101" s="55">
        <f t="shared" si="1"/>
        <v>890400000</v>
      </c>
      <c r="O101" s="56">
        <v>2</v>
      </c>
      <c r="P101" s="51" t="s">
        <v>1560</v>
      </c>
    </row>
    <row r="102" spans="1:16" s="15" customFormat="1" ht="54">
      <c r="A102" s="51">
        <v>99</v>
      </c>
      <c r="B102" s="97" t="s">
        <v>728</v>
      </c>
      <c r="C102" s="98" t="s">
        <v>729</v>
      </c>
      <c r="D102" s="99" t="s">
        <v>730</v>
      </c>
      <c r="E102" s="99" t="s">
        <v>14</v>
      </c>
      <c r="F102" s="99">
        <v>24</v>
      </c>
      <c r="G102" s="99" t="s">
        <v>731</v>
      </c>
      <c r="H102" s="100" t="s">
        <v>732</v>
      </c>
      <c r="I102" s="100" t="s">
        <v>733</v>
      </c>
      <c r="J102" s="100" t="s">
        <v>37</v>
      </c>
      <c r="K102" s="101">
        <v>74000</v>
      </c>
      <c r="L102" s="102">
        <v>66800</v>
      </c>
      <c r="M102" s="103">
        <v>25000</v>
      </c>
      <c r="N102" s="55">
        <f t="shared" si="1"/>
        <v>1670000000</v>
      </c>
      <c r="O102" s="56">
        <v>1</v>
      </c>
      <c r="P102" s="104" t="s">
        <v>687</v>
      </c>
    </row>
    <row r="103" spans="1:16" s="15" customFormat="1" ht="67.5">
      <c r="A103" s="13">
        <v>100</v>
      </c>
      <c r="B103" s="72" t="s">
        <v>734</v>
      </c>
      <c r="C103" s="14" t="s">
        <v>2503</v>
      </c>
      <c r="D103" s="74" t="s">
        <v>735</v>
      </c>
      <c r="E103" s="54" t="s">
        <v>736</v>
      </c>
      <c r="F103" s="74">
        <v>24</v>
      </c>
      <c r="G103" s="74" t="s">
        <v>737</v>
      </c>
      <c r="H103" s="74" t="s">
        <v>738</v>
      </c>
      <c r="I103" s="74" t="s">
        <v>622</v>
      </c>
      <c r="J103" s="75" t="s">
        <v>37</v>
      </c>
      <c r="K103" s="76">
        <v>105000</v>
      </c>
      <c r="L103" s="77">
        <v>92800</v>
      </c>
      <c r="M103" s="78">
        <v>6000</v>
      </c>
      <c r="N103" s="55">
        <f t="shared" si="1"/>
        <v>556800000</v>
      </c>
      <c r="O103" s="56">
        <v>1</v>
      </c>
      <c r="P103" s="51" t="s">
        <v>623</v>
      </c>
    </row>
    <row r="104" spans="1:16" s="15" customFormat="1" ht="13.5">
      <c r="A104" s="51">
        <v>101</v>
      </c>
      <c r="B104" s="213" t="s">
        <v>2376</v>
      </c>
      <c r="C104" s="214" t="s">
        <v>2377</v>
      </c>
      <c r="D104" s="295" t="s">
        <v>60</v>
      </c>
      <c r="E104" s="213" t="s">
        <v>2378</v>
      </c>
      <c r="F104" s="215">
        <v>36</v>
      </c>
      <c r="G104" s="216" t="s">
        <v>2379</v>
      </c>
      <c r="H104" s="216" t="s">
        <v>1933</v>
      </c>
      <c r="I104" s="216" t="s">
        <v>1934</v>
      </c>
      <c r="J104" s="216" t="s">
        <v>1080</v>
      </c>
      <c r="K104" s="221">
        <v>1880</v>
      </c>
      <c r="L104" s="96">
        <v>1318.8</v>
      </c>
      <c r="M104" s="221">
        <v>25000</v>
      </c>
      <c r="N104" s="55">
        <f t="shared" si="1"/>
        <v>32970000</v>
      </c>
      <c r="O104" s="56">
        <v>4</v>
      </c>
      <c r="P104" s="219" t="s">
        <v>1933</v>
      </c>
    </row>
    <row r="105" spans="1:16" s="15" customFormat="1" ht="13.5">
      <c r="A105" s="13">
        <v>102</v>
      </c>
      <c r="B105" s="118" t="s">
        <v>2372</v>
      </c>
      <c r="C105" s="73" t="s">
        <v>2373</v>
      </c>
      <c r="D105" s="74" t="s">
        <v>2374</v>
      </c>
      <c r="E105" s="72" t="s">
        <v>11</v>
      </c>
      <c r="F105" s="51">
        <v>36</v>
      </c>
      <c r="G105" s="51" t="s">
        <v>2375</v>
      </c>
      <c r="H105" s="51" t="s">
        <v>1904</v>
      </c>
      <c r="I105" s="51" t="s">
        <v>253</v>
      </c>
      <c r="J105" s="51" t="s">
        <v>12</v>
      </c>
      <c r="K105" s="90">
        <v>4200</v>
      </c>
      <c r="L105" s="83">
        <v>1239</v>
      </c>
      <c r="M105" s="90">
        <v>60000</v>
      </c>
      <c r="N105" s="55">
        <f t="shared" si="1"/>
        <v>74340000</v>
      </c>
      <c r="O105" s="56">
        <v>4</v>
      </c>
      <c r="P105" s="51" t="s">
        <v>1905</v>
      </c>
    </row>
    <row r="106" spans="1:16" s="15" customFormat="1" ht="40.5">
      <c r="A106" s="51">
        <v>103</v>
      </c>
      <c r="B106" s="72" t="s">
        <v>739</v>
      </c>
      <c r="C106" s="73" t="s">
        <v>740</v>
      </c>
      <c r="D106" s="74" t="s">
        <v>730</v>
      </c>
      <c r="E106" s="74" t="s">
        <v>741</v>
      </c>
      <c r="F106" s="74">
        <v>24</v>
      </c>
      <c r="G106" s="74" t="s">
        <v>742</v>
      </c>
      <c r="H106" s="74" t="s">
        <v>743</v>
      </c>
      <c r="I106" s="74" t="s">
        <v>622</v>
      </c>
      <c r="J106" s="74" t="s">
        <v>37</v>
      </c>
      <c r="K106" s="113">
        <v>1843.15</v>
      </c>
      <c r="L106" s="77">
        <v>47500</v>
      </c>
      <c r="M106" s="76">
        <v>2000</v>
      </c>
      <c r="N106" s="55">
        <f t="shared" si="1"/>
        <v>95000000</v>
      </c>
      <c r="O106" s="56">
        <v>1</v>
      </c>
      <c r="P106" s="51" t="s">
        <v>744</v>
      </c>
    </row>
    <row r="107" spans="1:16" s="15" customFormat="1" ht="40.5">
      <c r="A107" s="13">
        <v>104</v>
      </c>
      <c r="B107" s="151" t="s">
        <v>1561</v>
      </c>
      <c r="C107" s="151" t="s">
        <v>1562</v>
      </c>
      <c r="D107" s="152" t="s">
        <v>1563</v>
      </c>
      <c r="E107" s="152" t="s">
        <v>14</v>
      </c>
      <c r="F107" s="152" t="s">
        <v>224</v>
      </c>
      <c r="G107" s="152" t="s">
        <v>1564</v>
      </c>
      <c r="H107" s="152" t="s">
        <v>1565</v>
      </c>
      <c r="I107" s="152" t="s">
        <v>577</v>
      </c>
      <c r="J107" s="152" t="s">
        <v>1087</v>
      </c>
      <c r="K107" s="102">
        <v>79500</v>
      </c>
      <c r="L107" s="102">
        <v>79000</v>
      </c>
      <c r="M107" s="103">
        <v>10000</v>
      </c>
      <c r="N107" s="55">
        <f t="shared" si="1"/>
        <v>790000000</v>
      </c>
      <c r="O107" s="56">
        <v>2</v>
      </c>
      <c r="P107" s="61" t="s">
        <v>616</v>
      </c>
    </row>
    <row r="108" spans="1:16" s="15" customFormat="1" ht="40.5">
      <c r="A108" s="51">
        <v>105</v>
      </c>
      <c r="B108" s="106" t="s">
        <v>745</v>
      </c>
      <c r="C108" s="73" t="s">
        <v>746</v>
      </c>
      <c r="D108" s="74" t="s">
        <v>735</v>
      </c>
      <c r="E108" s="107" t="s">
        <v>747</v>
      </c>
      <c r="F108" s="107">
        <v>36</v>
      </c>
      <c r="G108" s="107" t="s">
        <v>748</v>
      </c>
      <c r="H108" s="62" t="s">
        <v>749</v>
      </c>
      <c r="I108" s="74" t="s">
        <v>750</v>
      </c>
      <c r="J108" s="51" t="s">
        <v>27</v>
      </c>
      <c r="K108" s="108">
        <v>28000</v>
      </c>
      <c r="L108" s="87">
        <v>19950</v>
      </c>
      <c r="M108" s="90">
        <v>60000</v>
      </c>
      <c r="N108" s="55">
        <f t="shared" si="1"/>
        <v>1197000000</v>
      </c>
      <c r="O108" s="56">
        <v>1</v>
      </c>
      <c r="P108" s="51" t="s">
        <v>247</v>
      </c>
    </row>
    <row r="109" spans="1:16" s="15" customFormat="1" ht="54">
      <c r="A109" s="13">
        <v>106</v>
      </c>
      <c r="B109" s="177" t="s">
        <v>1566</v>
      </c>
      <c r="C109" s="178" t="s">
        <v>746</v>
      </c>
      <c r="D109" s="179" t="s">
        <v>735</v>
      </c>
      <c r="E109" s="179" t="s">
        <v>14</v>
      </c>
      <c r="F109" s="180" t="s">
        <v>249</v>
      </c>
      <c r="G109" s="180" t="s">
        <v>1567</v>
      </c>
      <c r="H109" s="179" t="s">
        <v>1568</v>
      </c>
      <c r="I109" s="179" t="s">
        <v>253</v>
      </c>
      <c r="J109" s="180" t="s">
        <v>27</v>
      </c>
      <c r="K109" s="181">
        <v>17500</v>
      </c>
      <c r="L109" s="87">
        <v>13965</v>
      </c>
      <c r="M109" s="182">
        <v>150000</v>
      </c>
      <c r="N109" s="55">
        <f t="shared" si="1"/>
        <v>2094750000</v>
      </c>
      <c r="O109" s="56">
        <v>2</v>
      </c>
      <c r="P109" s="51" t="s">
        <v>1569</v>
      </c>
    </row>
    <row r="110" spans="1:16" s="15" customFormat="1" ht="40.5">
      <c r="A110" s="51">
        <v>107</v>
      </c>
      <c r="B110" s="72" t="s">
        <v>751</v>
      </c>
      <c r="C110" s="73" t="s">
        <v>752</v>
      </c>
      <c r="D110" s="74" t="s">
        <v>730</v>
      </c>
      <c r="E110" s="74" t="s">
        <v>753</v>
      </c>
      <c r="F110" s="74">
        <v>24</v>
      </c>
      <c r="G110" s="74" t="s">
        <v>754</v>
      </c>
      <c r="H110" s="74" t="s">
        <v>755</v>
      </c>
      <c r="I110" s="74" t="s">
        <v>756</v>
      </c>
      <c r="J110" s="74" t="s">
        <v>17</v>
      </c>
      <c r="K110" s="90">
        <v>158000</v>
      </c>
      <c r="L110" s="83">
        <v>157990</v>
      </c>
      <c r="M110" s="90">
        <v>6500</v>
      </c>
      <c r="N110" s="55">
        <f t="shared" si="1"/>
        <v>1026935000</v>
      </c>
      <c r="O110" s="56">
        <v>1</v>
      </c>
      <c r="P110" s="74" t="s">
        <v>757</v>
      </c>
    </row>
    <row r="111" spans="1:16" s="15" customFormat="1" ht="27">
      <c r="A111" s="13">
        <v>108</v>
      </c>
      <c r="B111" s="183" t="s">
        <v>1570</v>
      </c>
      <c r="C111" s="59" t="s">
        <v>1571</v>
      </c>
      <c r="D111" s="62" t="s">
        <v>735</v>
      </c>
      <c r="E111" s="62" t="s">
        <v>14</v>
      </c>
      <c r="F111" s="62" t="s">
        <v>224</v>
      </c>
      <c r="G111" s="184" t="s">
        <v>1572</v>
      </c>
      <c r="H111" s="184" t="s">
        <v>1573</v>
      </c>
      <c r="I111" s="62" t="s">
        <v>447</v>
      </c>
      <c r="J111" s="61" t="s">
        <v>27</v>
      </c>
      <c r="K111" s="185">
        <v>148000</v>
      </c>
      <c r="L111" s="70">
        <v>132600</v>
      </c>
      <c r="M111" s="71">
        <v>3000</v>
      </c>
      <c r="N111" s="55">
        <f t="shared" si="1"/>
        <v>397800000</v>
      </c>
      <c r="O111" s="56">
        <v>2</v>
      </c>
      <c r="P111" s="61" t="s">
        <v>616</v>
      </c>
    </row>
    <row r="112" spans="1:16" s="15" customFormat="1" ht="54">
      <c r="A112" s="51">
        <v>109</v>
      </c>
      <c r="B112" s="72" t="s">
        <v>758</v>
      </c>
      <c r="C112" s="73" t="s">
        <v>759</v>
      </c>
      <c r="D112" s="74" t="s">
        <v>760</v>
      </c>
      <c r="E112" s="74" t="s">
        <v>761</v>
      </c>
      <c r="F112" s="74">
        <v>36</v>
      </c>
      <c r="G112" s="74" t="s">
        <v>762</v>
      </c>
      <c r="H112" s="74" t="s">
        <v>763</v>
      </c>
      <c r="I112" s="74" t="s">
        <v>764</v>
      </c>
      <c r="J112" s="74" t="s">
        <v>17</v>
      </c>
      <c r="K112" s="90">
        <v>150000</v>
      </c>
      <c r="L112" s="83">
        <v>115990</v>
      </c>
      <c r="M112" s="90">
        <v>2000</v>
      </c>
      <c r="N112" s="55">
        <f t="shared" si="1"/>
        <v>231980000</v>
      </c>
      <c r="O112" s="56">
        <v>1</v>
      </c>
      <c r="P112" s="74" t="s">
        <v>757</v>
      </c>
    </row>
    <row r="113" spans="1:16" ht="54">
      <c r="A113" s="13">
        <v>110</v>
      </c>
      <c r="B113" s="72" t="s">
        <v>765</v>
      </c>
      <c r="C113" s="73" t="s">
        <v>766</v>
      </c>
      <c r="D113" s="74" t="s">
        <v>735</v>
      </c>
      <c r="E113" s="74" t="s">
        <v>767</v>
      </c>
      <c r="F113" s="74">
        <v>36</v>
      </c>
      <c r="G113" s="74" t="s">
        <v>768</v>
      </c>
      <c r="H113" s="74" t="s">
        <v>763</v>
      </c>
      <c r="I113" s="74" t="s">
        <v>769</v>
      </c>
      <c r="J113" s="51" t="s">
        <v>27</v>
      </c>
      <c r="K113" s="90">
        <v>78750</v>
      </c>
      <c r="L113" s="83">
        <v>34900</v>
      </c>
      <c r="M113" s="90">
        <v>30000</v>
      </c>
      <c r="N113" s="55">
        <f t="shared" si="1"/>
        <v>1047000000</v>
      </c>
      <c r="O113" s="56">
        <v>1</v>
      </c>
      <c r="P113" s="51" t="s">
        <v>770</v>
      </c>
    </row>
    <row r="114" spans="1:16" ht="54">
      <c r="A114" s="51">
        <v>111</v>
      </c>
      <c r="B114" s="177" t="s">
        <v>1574</v>
      </c>
      <c r="C114" s="178" t="s">
        <v>766</v>
      </c>
      <c r="D114" s="179" t="s">
        <v>735</v>
      </c>
      <c r="E114" s="179" t="s">
        <v>14</v>
      </c>
      <c r="F114" s="180" t="s">
        <v>249</v>
      </c>
      <c r="G114" s="180" t="s">
        <v>1575</v>
      </c>
      <c r="H114" s="179" t="s">
        <v>1568</v>
      </c>
      <c r="I114" s="179" t="s">
        <v>253</v>
      </c>
      <c r="J114" s="180" t="s">
        <v>27</v>
      </c>
      <c r="K114" s="181">
        <v>39000</v>
      </c>
      <c r="L114" s="87">
        <v>25620</v>
      </c>
      <c r="M114" s="182">
        <v>40000</v>
      </c>
      <c r="N114" s="55">
        <f t="shared" si="1"/>
        <v>1024800000</v>
      </c>
      <c r="O114" s="56">
        <v>2</v>
      </c>
      <c r="P114" s="51" t="s">
        <v>1569</v>
      </c>
    </row>
    <row r="115" spans="1:16" ht="40.5">
      <c r="A115" s="13">
        <v>112</v>
      </c>
      <c r="B115" s="118" t="s">
        <v>1576</v>
      </c>
      <c r="C115" s="73" t="s">
        <v>1577</v>
      </c>
      <c r="D115" s="74" t="s">
        <v>735</v>
      </c>
      <c r="E115" s="74" t="s">
        <v>1578</v>
      </c>
      <c r="F115" s="74">
        <v>24</v>
      </c>
      <c r="G115" s="74" t="s">
        <v>1579</v>
      </c>
      <c r="H115" s="74" t="s">
        <v>1580</v>
      </c>
      <c r="I115" s="74" t="s">
        <v>447</v>
      </c>
      <c r="J115" s="51" t="s">
        <v>37</v>
      </c>
      <c r="K115" s="90">
        <v>68000</v>
      </c>
      <c r="L115" s="83">
        <v>67000</v>
      </c>
      <c r="M115" s="90">
        <v>4000</v>
      </c>
      <c r="N115" s="55">
        <f t="shared" si="1"/>
        <v>268000000</v>
      </c>
      <c r="O115" s="56">
        <v>2</v>
      </c>
      <c r="P115" s="51" t="s">
        <v>770</v>
      </c>
    </row>
    <row r="116" spans="1:16" ht="40.5">
      <c r="A116" s="51">
        <v>113</v>
      </c>
      <c r="B116" s="115" t="s">
        <v>771</v>
      </c>
      <c r="C116" s="53" t="s">
        <v>772</v>
      </c>
      <c r="D116" s="74" t="s">
        <v>760</v>
      </c>
      <c r="E116" s="74" t="s">
        <v>773</v>
      </c>
      <c r="F116" s="74" t="s">
        <v>249</v>
      </c>
      <c r="G116" s="69" t="s">
        <v>774</v>
      </c>
      <c r="H116" s="69" t="s">
        <v>755</v>
      </c>
      <c r="I116" s="61" t="s">
        <v>756</v>
      </c>
      <c r="J116" s="75" t="s">
        <v>17</v>
      </c>
      <c r="K116" s="103">
        <v>98000</v>
      </c>
      <c r="L116" s="116">
        <v>96400</v>
      </c>
      <c r="M116" s="90">
        <v>3000</v>
      </c>
      <c r="N116" s="55">
        <f t="shared" si="1"/>
        <v>289200000</v>
      </c>
      <c r="O116" s="56">
        <v>1</v>
      </c>
      <c r="P116" s="51" t="s">
        <v>775</v>
      </c>
    </row>
    <row r="117" spans="1:16" ht="40.5">
      <c r="A117" s="13">
        <v>114</v>
      </c>
      <c r="B117" s="72" t="s">
        <v>776</v>
      </c>
      <c r="C117" s="73" t="s">
        <v>772</v>
      </c>
      <c r="D117" s="74" t="s">
        <v>735</v>
      </c>
      <c r="E117" s="74" t="s">
        <v>14</v>
      </c>
      <c r="F117" s="74">
        <v>36</v>
      </c>
      <c r="G117" s="74" t="s">
        <v>777</v>
      </c>
      <c r="H117" s="74" t="s">
        <v>778</v>
      </c>
      <c r="I117" s="74" t="s">
        <v>779</v>
      </c>
      <c r="J117" s="51" t="s">
        <v>27</v>
      </c>
      <c r="K117" s="90">
        <v>40000</v>
      </c>
      <c r="L117" s="91">
        <v>19740</v>
      </c>
      <c r="M117" s="90">
        <v>20000</v>
      </c>
      <c r="N117" s="55">
        <f t="shared" si="1"/>
        <v>394800000</v>
      </c>
      <c r="O117" s="56">
        <v>1</v>
      </c>
      <c r="P117" s="51" t="s">
        <v>660</v>
      </c>
    </row>
    <row r="118" spans="1:16" ht="38.25">
      <c r="A118" s="51">
        <v>115</v>
      </c>
      <c r="B118" s="14" t="s">
        <v>285</v>
      </c>
      <c r="C118" s="14" t="s">
        <v>38</v>
      </c>
      <c r="D118" s="13" t="s">
        <v>39</v>
      </c>
      <c r="E118" s="13" t="s">
        <v>11</v>
      </c>
      <c r="F118" s="13" t="s">
        <v>249</v>
      </c>
      <c r="G118" s="13" t="str">
        <f>VLOOKUP(B118,'[1]Mẫu số 11'!$E$11:$S$97,6,0)</f>
        <v>VN-10261-10</v>
      </c>
      <c r="H118" s="13" t="s">
        <v>286</v>
      </c>
      <c r="I118" s="13" t="s">
        <v>263</v>
      </c>
      <c r="J118" s="13" t="s">
        <v>12</v>
      </c>
      <c r="K118" s="31">
        <v>24589</v>
      </c>
      <c r="L118" s="31">
        <v>24589</v>
      </c>
      <c r="M118" s="33">
        <v>3000</v>
      </c>
      <c r="N118" s="55">
        <f t="shared" si="1"/>
        <v>73767000</v>
      </c>
      <c r="O118" s="31" t="s">
        <v>2513</v>
      </c>
      <c r="P118" s="45" t="s">
        <v>407</v>
      </c>
    </row>
    <row r="119" spans="1:16" ht="40.5">
      <c r="A119" s="13">
        <v>116</v>
      </c>
      <c r="B119" s="74" t="s">
        <v>780</v>
      </c>
      <c r="C119" s="73" t="s">
        <v>38</v>
      </c>
      <c r="D119" s="74" t="s">
        <v>39</v>
      </c>
      <c r="E119" s="74" t="s">
        <v>781</v>
      </c>
      <c r="F119" s="74">
        <v>36</v>
      </c>
      <c r="G119" s="74" t="s">
        <v>782</v>
      </c>
      <c r="H119" s="74" t="s">
        <v>743</v>
      </c>
      <c r="I119" s="74" t="s">
        <v>622</v>
      </c>
      <c r="J119" s="74" t="s">
        <v>12</v>
      </c>
      <c r="K119" s="103">
        <v>14850</v>
      </c>
      <c r="L119" s="117">
        <v>11210</v>
      </c>
      <c r="M119" s="90">
        <v>8000</v>
      </c>
      <c r="N119" s="55">
        <f t="shared" si="1"/>
        <v>89680000</v>
      </c>
      <c r="O119" s="56">
        <v>1</v>
      </c>
      <c r="P119" s="51" t="s">
        <v>783</v>
      </c>
    </row>
    <row r="120" spans="1:16" ht="51">
      <c r="A120" s="51">
        <v>117</v>
      </c>
      <c r="B120" s="24" t="s">
        <v>228</v>
      </c>
      <c r="C120" s="2" t="s">
        <v>108</v>
      </c>
      <c r="D120" s="3" t="s">
        <v>109</v>
      </c>
      <c r="E120" s="25" t="s">
        <v>229</v>
      </c>
      <c r="F120" s="26" t="s">
        <v>230</v>
      </c>
      <c r="G120" s="26" t="s">
        <v>110</v>
      </c>
      <c r="H120" s="23" t="s">
        <v>231</v>
      </c>
      <c r="I120" s="23" t="s">
        <v>232</v>
      </c>
      <c r="J120" s="23" t="s">
        <v>25</v>
      </c>
      <c r="K120" s="32">
        <v>112178</v>
      </c>
      <c r="L120" s="27">
        <v>101400</v>
      </c>
      <c r="M120" s="36">
        <v>20000</v>
      </c>
      <c r="N120" s="55">
        <f t="shared" si="1"/>
        <v>2028000000</v>
      </c>
      <c r="O120" s="31" t="s">
        <v>2513</v>
      </c>
      <c r="P120" s="47" t="s">
        <v>410</v>
      </c>
    </row>
    <row r="121" spans="1:16" ht="162">
      <c r="A121" s="13">
        <v>118</v>
      </c>
      <c r="B121" s="52" t="s">
        <v>784</v>
      </c>
      <c r="C121" s="53" t="s">
        <v>785</v>
      </c>
      <c r="D121" s="54" t="s">
        <v>786</v>
      </c>
      <c r="E121" s="54" t="s">
        <v>14</v>
      </c>
      <c r="F121" s="54" t="s">
        <v>224</v>
      </c>
      <c r="G121" s="54" t="s">
        <v>787</v>
      </c>
      <c r="H121" s="54" t="s">
        <v>788</v>
      </c>
      <c r="I121" s="54" t="s">
        <v>226</v>
      </c>
      <c r="J121" s="54" t="s">
        <v>237</v>
      </c>
      <c r="K121" s="55">
        <v>703845</v>
      </c>
      <c r="L121" s="56">
        <v>703845</v>
      </c>
      <c r="M121" s="55">
        <v>30</v>
      </c>
      <c r="N121" s="55">
        <f t="shared" si="1"/>
        <v>21115350</v>
      </c>
      <c r="O121" s="56">
        <v>1</v>
      </c>
      <c r="P121" s="51" t="s">
        <v>407</v>
      </c>
    </row>
    <row r="122" spans="1:16" ht="27">
      <c r="A122" s="51">
        <v>119</v>
      </c>
      <c r="B122" s="213" t="s">
        <v>1928</v>
      </c>
      <c r="C122" s="214" t="s">
        <v>1929</v>
      </c>
      <c r="D122" s="295" t="s">
        <v>1930</v>
      </c>
      <c r="E122" s="213" t="s">
        <v>1931</v>
      </c>
      <c r="F122" s="215">
        <v>36</v>
      </c>
      <c r="G122" s="216" t="s">
        <v>1932</v>
      </c>
      <c r="H122" s="216" t="s">
        <v>1933</v>
      </c>
      <c r="I122" s="216" t="s">
        <v>1934</v>
      </c>
      <c r="J122" s="216" t="s">
        <v>442</v>
      </c>
      <c r="K122" s="217">
        <v>99</v>
      </c>
      <c r="L122" s="96">
        <v>65.1</v>
      </c>
      <c r="M122" s="218">
        <v>150000</v>
      </c>
      <c r="N122" s="55">
        <f t="shared" si="1"/>
        <v>9765000</v>
      </c>
      <c r="O122" s="56">
        <v>3</v>
      </c>
      <c r="P122" s="219" t="s">
        <v>1933</v>
      </c>
    </row>
    <row r="123" spans="1:16" ht="51">
      <c r="A123" s="13">
        <v>120</v>
      </c>
      <c r="B123" s="14" t="s">
        <v>287</v>
      </c>
      <c r="C123" s="14" t="s">
        <v>111</v>
      </c>
      <c r="D123" s="13" t="s">
        <v>51</v>
      </c>
      <c r="E123" s="13" t="s">
        <v>11</v>
      </c>
      <c r="F123" s="13" t="s">
        <v>224</v>
      </c>
      <c r="G123" s="13" t="str">
        <f>VLOOKUP(B123,'[1]Mẫu số 11'!$E$11:$S$97,6,0)</f>
        <v>VN-14760-12</v>
      </c>
      <c r="H123" s="13" t="s">
        <v>288</v>
      </c>
      <c r="I123" s="13" t="s">
        <v>226</v>
      </c>
      <c r="J123" s="13" t="s">
        <v>12</v>
      </c>
      <c r="K123" s="31">
        <v>18626</v>
      </c>
      <c r="L123" s="31">
        <v>16938</v>
      </c>
      <c r="M123" s="33">
        <v>200</v>
      </c>
      <c r="N123" s="55">
        <f t="shared" si="1"/>
        <v>3387600</v>
      </c>
      <c r="O123" s="31" t="s">
        <v>2513</v>
      </c>
      <c r="P123" s="45" t="s">
        <v>407</v>
      </c>
    </row>
    <row r="124" spans="1:16" ht="38.25">
      <c r="A124" s="51">
        <v>121</v>
      </c>
      <c r="B124" s="14" t="s">
        <v>289</v>
      </c>
      <c r="C124" s="14" t="s">
        <v>111</v>
      </c>
      <c r="D124" s="13" t="s">
        <v>112</v>
      </c>
      <c r="E124" s="13" t="s">
        <v>14</v>
      </c>
      <c r="F124" s="13" t="s">
        <v>290</v>
      </c>
      <c r="G124" s="13" t="str">
        <f>VLOOKUP(B124,'[1]Mẫu số 11'!$E$11:$S$97,6,0)</f>
        <v>VN-15102-12</v>
      </c>
      <c r="H124" s="13" t="s">
        <v>291</v>
      </c>
      <c r="I124" s="13" t="s">
        <v>292</v>
      </c>
      <c r="J124" s="13" t="s">
        <v>27</v>
      </c>
      <c r="K124" s="31">
        <v>69637</v>
      </c>
      <c r="L124" s="31">
        <v>63328</v>
      </c>
      <c r="M124" s="33">
        <v>100</v>
      </c>
      <c r="N124" s="55">
        <f t="shared" si="1"/>
        <v>6332800</v>
      </c>
      <c r="O124" s="31" t="s">
        <v>2513</v>
      </c>
      <c r="P124" s="45" t="s">
        <v>407</v>
      </c>
    </row>
    <row r="125" spans="1:16" ht="51">
      <c r="A125" s="13">
        <v>122</v>
      </c>
      <c r="B125" s="14" t="s">
        <v>293</v>
      </c>
      <c r="C125" s="14" t="s">
        <v>111</v>
      </c>
      <c r="D125" s="13" t="s">
        <v>32</v>
      </c>
      <c r="E125" s="13" t="s">
        <v>11</v>
      </c>
      <c r="F125" s="13" t="s">
        <v>224</v>
      </c>
      <c r="G125" s="13" t="str">
        <f>VLOOKUP(B125,'[1]Mẫu số 11'!$E$11:$S$97,6,0)</f>
        <v>VN-14759-12</v>
      </c>
      <c r="H125" s="13" t="s">
        <v>288</v>
      </c>
      <c r="I125" s="13" t="s">
        <v>226</v>
      </c>
      <c r="J125" s="13" t="s">
        <v>12</v>
      </c>
      <c r="K125" s="31">
        <v>73997</v>
      </c>
      <c r="L125" s="31">
        <v>67294</v>
      </c>
      <c r="M125" s="33">
        <v>200</v>
      </c>
      <c r="N125" s="55">
        <f t="shared" si="1"/>
        <v>13458800</v>
      </c>
      <c r="O125" s="31" t="s">
        <v>2513</v>
      </c>
      <c r="P125" s="45" t="s">
        <v>407</v>
      </c>
    </row>
    <row r="126" spans="1:16" ht="63.75">
      <c r="A126" s="51">
        <v>123</v>
      </c>
      <c r="B126" s="17" t="s">
        <v>443</v>
      </c>
      <c r="C126" s="17" t="s">
        <v>113</v>
      </c>
      <c r="D126" s="16" t="s">
        <v>60</v>
      </c>
      <c r="E126" s="18" t="s">
        <v>444</v>
      </c>
      <c r="F126" s="16" t="s">
        <v>249</v>
      </c>
      <c r="G126" s="16" t="s">
        <v>445</v>
      </c>
      <c r="H126" s="16" t="s">
        <v>446</v>
      </c>
      <c r="I126" s="16" t="s">
        <v>447</v>
      </c>
      <c r="J126" s="16" t="s">
        <v>442</v>
      </c>
      <c r="K126" s="34">
        <v>8983</v>
      </c>
      <c r="L126" s="34">
        <v>8982</v>
      </c>
      <c r="M126" s="34">
        <v>1000</v>
      </c>
      <c r="N126" s="55">
        <f t="shared" si="1"/>
        <v>8982000</v>
      </c>
      <c r="O126" s="31" t="s">
        <v>2513</v>
      </c>
      <c r="P126" s="46" t="s">
        <v>588</v>
      </c>
    </row>
    <row r="127" spans="1:16" ht="27">
      <c r="A127" s="13">
        <v>124</v>
      </c>
      <c r="B127" s="203" t="s">
        <v>1911</v>
      </c>
      <c r="C127" s="73" t="s">
        <v>1912</v>
      </c>
      <c r="D127" s="74" t="s">
        <v>51</v>
      </c>
      <c r="E127" s="74" t="s">
        <v>11</v>
      </c>
      <c r="F127" s="204">
        <v>36</v>
      </c>
      <c r="G127" s="204" t="s">
        <v>1913</v>
      </c>
      <c r="H127" s="74" t="s">
        <v>1772</v>
      </c>
      <c r="I127" s="74" t="s">
        <v>253</v>
      </c>
      <c r="J127" s="51" t="s">
        <v>12</v>
      </c>
      <c r="K127" s="205">
        <v>150</v>
      </c>
      <c r="L127" s="82">
        <v>60</v>
      </c>
      <c r="M127" s="90">
        <v>10000</v>
      </c>
      <c r="N127" s="55">
        <f t="shared" si="1"/>
        <v>600000</v>
      </c>
      <c r="O127" s="56">
        <v>3</v>
      </c>
      <c r="P127" s="51" t="s">
        <v>1773</v>
      </c>
    </row>
    <row r="128" spans="1:16" ht="38.25">
      <c r="A128" s="51">
        <v>125</v>
      </c>
      <c r="B128" s="17" t="s">
        <v>448</v>
      </c>
      <c r="C128" s="17" t="s">
        <v>449</v>
      </c>
      <c r="D128" s="16" t="s">
        <v>450</v>
      </c>
      <c r="E128" s="18" t="s">
        <v>451</v>
      </c>
      <c r="F128" s="16" t="s">
        <v>230</v>
      </c>
      <c r="G128" s="16" t="s">
        <v>114</v>
      </c>
      <c r="H128" s="16" t="s">
        <v>452</v>
      </c>
      <c r="I128" s="16" t="s">
        <v>236</v>
      </c>
      <c r="J128" s="16" t="s">
        <v>442</v>
      </c>
      <c r="K128" s="34">
        <v>675</v>
      </c>
      <c r="L128" s="34">
        <v>674</v>
      </c>
      <c r="M128" s="34">
        <v>5000</v>
      </c>
      <c r="N128" s="55">
        <f t="shared" si="1"/>
        <v>3370000</v>
      </c>
      <c r="O128" s="31" t="s">
        <v>2513</v>
      </c>
      <c r="P128" s="46" t="s">
        <v>588</v>
      </c>
    </row>
    <row r="129" spans="1:16" ht="25.5">
      <c r="A129" s="13">
        <v>126</v>
      </c>
      <c r="B129" s="14" t="s">
        <v>294</v>
      </c>
      <c r="C129" s="14" t="s">
        <v>40</v>
      </c>
      <c r="D129" s="13" t="s">
        <v>36</v>
      </c>
      <c r="E129" s="13" t="s">
        <v>11</v>
      </c>
      <c r="F129" s="13" t="s">
        <v>230</v>
      </c>
      <c r="G129" s="13" t="str">
        <f>VLOOKUP(B129,'[1]Mẫu số 11'!$E$11:$S$97,6,0)</f>
        <v>VN-14009-11</v>
      </c>
      <c r="H129" s="13" t="s">
        <v>250</v>
      </c>
      <c r="I129" s="13" t="s">
        <v>226</v>
      </c>
      <c r="J129" s="13" t="s">
        <v>12</v>
      </c>
      <c r="K129" s="31">
        <v>13913</v>
      </c>
      <c r="L129" s="31">
        <v>13913</v>
      </c>
      <c r="M129" s="33">
        <v>6000</v>
      </c>
      <c r="N129" s="55">
        <f t="shared" si="1"/>
        <v>83478000</v>
      </c>
      <c r="O129" s="31" t="s">
        <v>2513</v>
      </c>
      <c r="P129" s="45" t="s">
        <v>407</v>
      </c>
    </row>
    <row r="130" spans="1:16" ht="27">
      <c r="A130" s="51">
        <v>127</v>
      </c>
      <c r="B130" s="72" t="s">
        <v>1581</v>
      </c>
      <c r="C130" s="73" t="s">
        <v>40</v>
      </c>
      <c r="D130" s="74" t="s">
        <v>36</v>
      </c>
      <c r="E130" s="74" t="s">
        <v>11</v>
      </c>
      <c r="F130" s="74" t="s">
        <v>249</v>
      </c>
      <c r="G130" s="74" t="s">
        <v>1582</v>
      </c>
      <c r="H130" s="74" t="s">
        <v>1525</v>
      </c>
      <c r="I130" s="74" t="s">
        <v>253</v>
      </c>
      <c r="J130" s="51" t="s">
        <v>12</v>
      </c>
      <c r="K130" s="82">
        <v>840</v>
      </c>
      <c r="L130" s="87">
        <v>800</v>
      </c>
      <c r="M130" s="83">
        <v>60000</v>
      </c>
      <c r="N130" s="55">
        <f t="shared" si="1"/>
        <v>48000000</v>
      </c>
      <c r="O130" s="56">
        <v>2</v>
      </c>
      <c r="P130" s="51" t="s">
        <v>1005</v>
      </c>
    </row>
    <row r="131" spans="1:16" ht="67.5">
      <c r="A131" s="13">
        <v>128</v>
      </c>
      <c r="B131" s="118" t="s">
        <v>1914</v>
      </c>
      <c r="C131" s="73" t="s">
        <v>40</v>
      </c>
      <c r="D131" s="74" t="s">
        <v>1915</v>
      </c>
      <c r="E131" s="74" t="s">
        <v>1916</v>
      </c>
      <c r="F131" s="74">
        <v>36</v>
      </c>
      <c r="G131" s="74" t="s">
        <v>1917</v>
      </c>
      <c r="H131" s="74" t="s">
        <v>1812</v>
      </c>
      <c r="I131" s="51" t="s">
        <v>253</v>
      </c>
      <c r="J131" s="51" t="s">
        <v>27</v>
      </c>
      <c r="K131" s="90">
        <v>21000</v>
      </c>
      <c r="L131" s="83">
        <v>16590</v>
      </c>
      <c r="M131" s="90">
        <v>22000</v>
      </c>
      <c r="N131" s="55">
        <f t="shared" si="1"/>
        <v>364980000</v>
      </c>
      <c r="O131" s="56">
        <v>3</v>
      </c>
      <c r="P131" s="51" t="s">
        <v>770</v>
      </c>
    </row>
    <row r="132" spans="1:20" s="50" customFormat="1" ht="81">
      <c r="A132" s="51">
        <v>129</v>
      </c>
      <c r="B132" s="118" t="s">
        <v>789</v>
      </c>
      <c r="C132" s="73" t="s">
        <v>790</v>
      </c>
      <c r="D132" s="74" t="s">
        <v>791</v>
      </c>
      <c r="E132" s="74" t="s">
        <v>792</v>
      </c>
      <c r="F132" s="74" t="s">
        <v>249</v>
      </c>
      <c r="G132" s="74" t="s">
        <v>793</v>
      </c>
      <c r="H132" s="74" t="s">
        <v>794</v>
      </c>
      <c r="I132" s="119" t="s">
        <v>647</v>
      </c>
      <c r="J132" s="74" t="s">
        <v>37</v>
      </c>
      <c r="K132" s="90">
        <v>136500</v>
      </c>
      <c r="L132" s="116">
        <v>136000</v>
      </c>
      <c r="M132" s="76">
        <v>10000</v>
      </c>
      <c r="N132" s="55">
        <f t="shared" si="1"/>
        <v>1360000000</v>
      </c>
      <c r="O132" s="56">
        <v>1</v>
      </c>
      <c r="P132" s="51" t="s">
        <v>775</v>
      </c>
      <c r="Q132" s="57" t="s">
        <v>590</v>
      </c>
      <c r="R132" s="57"/>
      <c r="S132" s="57"/>
      <c r="T132" s="57"/>
    </row>
    <row r="133" spans="1:20" s="50" customFormat="1" ht="54">
      <c r="A133" s="13">
        <v>130</v>
      </c>
      <c r="B133" s="52" t="s">
        <v>795</v>
      </c>
      <c r="C133" s="53" t="s">
        <v>796</v>
      </c>
      <c r="D133" s="54" t="s">
        <v>33</v>
      </c>
      <c r="E133" s="54" t="s">
        <v>14</v>
      </c>
      <c r="F133" s="54" t="s">
        <v>224</v>
      </c>
      <c r="G133" s="54" t="s">
        <v>797</v>
      </c>
      <c r="H133" s="54" t="s">
        <v>409</v>
      </c>
      <c r="I133" s="54" t="s">
        <v>232</v>
      </c>
      <c r="J133" s="54" t="s">
        <v>27</v>
      </c>
      <c r="K133" s="55">
        <v>273000</v>
      </c>
      <c r="L133" s="56">
        <v>253179</v>
      </c>
      <c r="M133" s="55">
        <v>600</v>
      </c>
      <c r="N133" s="55">
        <f aca="true" t="shared" si="2" ref="N133:N196">+L133*M133</f>
        <v>151907400</v>
      </c>
      <c r="O133" s="56">
        <v>1</v>
      </c>
      <c r="P133" s="51" t="s">
        <v>407</v>
      </c>
      <c r="Q133" s="66" t="s">
        <v>590</v>
      </c>
      <c r="R133" s="66"/>
      <c r="S133" s="66"/>
      <c r="T133" s="66"/>
    </row>
    <row r="134" spans="1:20" s="50" customFormat="1" ht="54">
      <c r="A134" s="51">
        <v>131</v>
      </c>
      <c r="B134" s="72" t="s">
        <v>1583</v>
      </c>
      <c r="C134" s="73" t="s">
        <v>796</v>
      </c>
      <c r="D134" s="74" t="s">
        <v>19</v>
      </c>
      <c r="E134" s="74" t="s">
        <v>14</v>
      </c>
      <c r="F134" s="74">
        <v>24</v>
      </c>
      <c r="G134" s="74" t="s">
        <v>1584</v>
      </c>
      <c r="H134" s="74" t="s">
        <v>1585</v>
      </c>
      <c r="I134" s="74" t="s">
        <v>577</v>
      </c>
      <c r="J134" s="74" t="s">
        <v>27</v>
      </c>
      <c r="K134" s="90">
        <v>73500</v>
      </c>
      <c r="L134" s="91">
        <v>64000</v>
      </c>
      <c r="M134" s="142">
        <v>200</v>
      </c>
      <c r="N134" s="55">
        <f t="shared" si="2"/>
        <v>12800000</v>
      </c>
      <c r="O134" s="56">
        <v>2</v>
      </c>
      <c r="P134" s="51" t="s">
        <v>1586</v>
      </c>
      <c r="Q134" s="57" t="s">
        <v>590</v>
      </c>
      <c r="R134" s="57"/>
      <c r="S134" s="57"/>
      <c r="T134" s="57"/>
    </row>
    <row r="135" spans="1:20" s="50" customFormat="1" ht="40.5">
      <c r="A135" s="13">
        <v>132</v>
      </c>
      <c r="B135" s="118" t="s">
        <v>1918</v>
      </c>
      <c r="C135" s="73" t="s">
        <v>1919</v>
      </c>
      <c r="D135" s="74" t="s">
        <v>1920</v>
      </c>
      <c r="E135" s="62" t="s">
        <v>1921</v>
      </c>
      <c r="F135" s="62" t="s">
        <v>1623</v>
      </c>
      <c r="G135" s="62" t="s">
        <v>1922</v>
      </c>
      <c r="H135" s="62" t="s">
        <v>1923</v>
      </c>
      <c r="I135" s="51" t="s">
        <v>1859</v>
      </c>
      <c r="J135" s="51" t="s">
        <v>18</v>
      </c>
      <c r="K135" s="82">
        <v>52500</v>
      </c>
      <c r="L135" s="82">
        <v>34440</v>
      </c>
      <c r="M135" s="83">
        <v>6000</v>
      </c>
      <c r="N135" s="55">
        <f t="shared" si="2"/>
        <v>206640000</v>
      </c>
      <c r="O135" s="56">
        <v>3</v>
      </c>
      <c r="P135" s="51" t="s">
        <v>643</v>
      </c>
      <c r="Q135" s="66" t="s">
        <v>590</v>
      </c>
      <c r="R135" s="66"/>
      <c r="S135" s="66"/>
      <c r="T135" s="66"/>
    </row>
    <row r="136" spans="1:20" s="50" customFormat="1" ht="40.5">
      <c r="A136" s="51">
        <v>133</v>
      </c>
      <c r="B136" s="72" t="s">
        <v>1587</v>
      </c>
      <c r="C136" s="73" t="s">
        <v>1588</v>
      </c>
      <c r="D136" s="74" t="s">
        <v>871</v>
      </c>
      <c r="E136" s="74" t="s">
        <v>11</v>
      </c>
      <c r="F136" s="74" t="s">
        <v>249</v>
      </c>
      <c r="G136" s="74" t="s">
        <v>1589</v>
      </c>
      <c r="H136" s="74" t="s">
        <v>1525</v>
      </c>
      <c r="I136" s="74" t="s">
        <v>253</v>
      </c>
      <c r="J136" s="51" t="s">
        <v>12</v>
      </c>
      <c r="K136" s="82">
        <v>3500</v>
      </c>
      <c r="L136" s="87">
        <v>3465</v>
      </c>
      <c r="M136" s="83">
        <v>7000</v>
      </c>
      <c r="N136" s="55">
        <f t="shared" si="2"/>
        <v>24255000</v>
      </c>
      <c r="O136" s="56">
        <v>2</v>
      </c>
      <c r="P136" s="51" t="s">
        <v>1005</v>
      </c>
      <c r="Q136" s="57" t="s">
        <v>590</v>
      </c>
      <c r="R136" s="57"/>
      <c r="S136" s="57"/>
      <c r="T136" s="57"/>
    </row>
    <row r="137" spans="1:20" s="50" customFormat="1" ht="40.5">
      <c r="A137" s="13">
        <v>134</v>
      </c>
      <c r="B137" s="72" t="s">
        <v>1590</v>
      </c>
      <c r="C137" s="73" t="s">
        <v>1588</v>
      </c>
      <c r="D137" s="74" t="s">
        <v>36</v>
      </c>
      <c r="E137" s="74" t="s">
        <v>11</v>
      </c>
      <c r="F137" s="74" t="s">
        <v>249</v>
      </c>
      <c r="G137" s="74" t="s">
        <v>1591</v>
      </c>
      <c r="H137" s="74" t="s">
        <v>1525</v>
      </c>
      <c r="I137" s="74" t="s">
        <v>253</v>
      </c>
      <c r="J137" s="51" t="s">
        <v>12</v>
      </c>
      <c r="K137" s="82">
        <v>6455</v>
      </c>
      <c r="L137" s="87">
        <v>5500</v>
      </c>
      <c r="M137" s="83">
        <v>20000</v>
      </c>
      <c r="N137" s="55">
        <f t="shared" si="2"/>
        <v>110000000</v>
      </c>
      <c r="O137" s="56">
        <v>2</v>
      </c>
      <c r="P137" s="51" t="s">
        <v>1005</v>
      </c>
      <c r="Q137" s="57" t="s">
        <v>590</v>
      </c>
      <c r="R137" s="57"/>
      <c r="S137" s="57"/>
      <c r="T137" s="57"/>
    </row>
    <row r="138" spans="1:20" s="50" customFormat="1" ht="27">
      <c r="A138" s="51">
        <v>135</v>
      </c>
      <c r="B138" s="72" t="s">
        <v>798</v>
      </c>
      <c r="C138" s="73" t="s">
        <v>799</v>
      </c>
      <c r="D138" s="74" t="s">
        <v>800</v>
      </c>
      <c r="E138" s="74" t="s">
        <v>14</v>
      </c>
      <c r="F138" s="74" t="s">
        <v>224</v>
      </c>
      <c r="G138" s="74" t="s">
        <v>801</v>
      </c>
      <c r="H138" s="74" t="s">
        <v>802</v>
      </c>
      <c r="I138" s="74" t="s">
        <v>803</v>
      </c>
      <c r="J138" s="74" t="s">
        <v>804</v>
      </c>
      <c r="K138" s="120">
        <v>97000</v>
      </c>
      <c r="L138" s="83">
        <v>92000</v>
      </c>
      <c r="M138" s="120">
        <v>4000</v>
      </c>
      <c r="N138" s="55">
        <f t="shared" si="2"/>
        <v>368000000</v>
      </c>
      <c r="O138" s="56">
        <v>1</v>
      </c>
      <c r="P138" s="51" t="s">
        <v>643</v>
      </c>
      <c r="Q138" s="57" t="s">
        <v>590</v>
      </c>
      <c r="R138" s="57"/>
      <c r="S138" s="57"/>
      <c r="T138" s="57"/>
    </row>
    <row r="139" spans="1:20" s="50" customFormat="1" ht="38.25">
      <c r="A139" s="13">
        <v>136</v>
      </c>
      <c r="B139" s="14" t="s">
        <v>295</v>
      </c>
      <c r="C139" s="14" t="s">
        <v>219</v>
      </c>
      <c r="D139" s="13" t="s">
        <v>115</v>
      </c>
      <c r="E139" s="13" t="s">
        <v>34</v>
      </c>
      <c r="F139" s="13" t="s">
        <v>224</v>
      </c>
      <c r="G139" s="13" t="str">
        <f>VLOOKUP(B139,'[1]Mẫu số 11'!$E$11:$S$97,6,0)</f>
        <v>VN-18307-14</v>
      </c>
      <c r="H139" s="13" t="s">
        <v>286</v>
      </c>
      <c r="I139" s="13" t="s">
        <v>263</v>
      </c>
      <c r="J139" s="13" t="s">
        <v>35</v>
      </c>
      <c r="K139" s="31">
        <v>20269</v>
      </c>
      <c r="L139" s="31">
        <v>20269</v>
      </c>
      <c r="M139" s="33">
        <v>500</v>
      </c>
      <c r="N139" s="55">
        <f t="shared" si="2"/>
        <v>10134500</v>
      </c>
      <c r="O139" s="31" t="s">
        <v>2513</v>
      </c>
      <c r="P139" s="45" t="s">
        <v>407</v>
      </c>
      <c r="Q139" s="57" t="s">
        <v>590</v>
      </c>
      <c r="R139" s="57"/>
      <c r="S139" s="57"/>
      <c r="T139" s="57"/>
    </row>
    <row r="140" spans="1:20" s="50" customFormat="1" ht="40.5">
      <c r="A140" s="51">
        <v>137</v>
      </c>
      <c r="B140" s="72" t="s">
        <v>1592</v>
      </c>
      <c r="C140" s="186" t="s">
        <v>2504</v>
      </c>
      <c r="D140" s="54" t="s">
        <v>64</v>
      </c>
      <c r="E140" s="54" t="s">
        <v>1593</v>
      </c>
      <c r="F140" s="99">
        <v>36</v>
      </c>
      <c r="G140" s="74" t="s">
        <v>1594</v>
      </c>
      <c r="H140" s="74" t="s">
        <v>1595</v>
      </c>
      <c r="I140" s="74" t="s">
        <v>253</v>
      </c>
      <c r="J140" s="75" t="s">
        <v>31</v>
      </c>
      <c r="K140" s="71">
        <v>8250</v>
      </c>
      <c r="L140" s="96">
        <v>1950</v>
      </c>
      <c r="M140" s="78">
        <v>200000</v>
      </c>
      <c r="N140" s="55">
        <f t="shared" si="2"/>
        <v>390000000</v>
      </c>
      <c r="O140" s="56">
        <v>2</v>
      </c>
      <c r="P140" s="51" t="s">
        <v>1596</v>
      </c>
      <c r="Q140" s="57" t="s">
        <v>590</v>
      </c>
      <c r="R140" s="57"/>
      <c r="S140" s="57"/>
      <c r="T140" s="57"/>
    </row>
    <row r="141" spans="1:20" s="50" customFormat="1" ht="51">
      <c r="A141" s="13">
        <v>138</v>
      </c>
      <c r="B141" s="14" t="s">
        <v>296</v>
      </c>
      <c r="C141" s="14" t="s">
        <v>116</v>
      </c>
      <c r="D141" s="13" t="s">
        <v>117</v>
      </c>
      <c r="E141" s="13" t="s">
        <v>11</v>
      </c>
      <c r="F141" s="13" t="s">
        <v>224</v>
      </c>
      <c r="G141" s="13" t="str">
        <f>VLOOKUP(B141,'[1]Mẫu số 11'!$E$11:$S$97,6,0)</f>
        <v>VN-14356-11</v>
      </c>
      <c r="H141" s="13" t="s">
        <v>255</v>
      </c>
      <c r="I141" s="13" t="s">
        <v>256</v>
      </c>
      <c r="J141" s="13" t="s">
        <v>26</v>
      </c>
      <c r="K141" s="31">
        <v>23100</v>
      </c>
      <c r="L141" s="31">
        <v>20828</v>
      </c>
      <c r="M141" s="33">
        <v>10000</v>
      </c>
      <c r="N141" s="55">
        <f t="shared" si="2"/>
        <v>208280000</v>
      </c>
      <c r="O141" s="31" t="s">
        <v>2513</v>
      </c>
      <c r="P141" s="45" t="s">
        <v>407</v>
      </c>
      <c r="Q141" s="57" t="s">
        <v>590</v>
      </c>
      <c r="R141" s="57"/>
      <c r="S141" s="57"/>
      <c r="T141" s="57"/>
    </row>
    <row r="142" spans="1:20" s="50" customFormat="1" ht="38.25">
      <c r="A142" s="51">
        <v>139</v>
      </c>
      <c r="B142" s="14" t="s">
        <v>297</v>
      </c>
      <c r="C142" s="14" t="s">
        <v>118</v>
      </c>
      <c r="D142" s="13" t="s">
        <v>64</v>
      </c>
      <c r="E142" s="13" t="s">
        <v>11</v>
      </c>
      <c r="F142" s="13" t="s">
        <v>249</v>
      </c>
      <c r="G142" s="13" t="str">
        <f>VLOOKUP(B142,'[1]Mẫu số 11'!$E$11:$S$97,6,0)</f>
        <v>VN-16229-13</v>
      </c>
      <c r="H142" s="13" t="s">
        <v>255</v>
      </c>
      <c r="I142" s="13" t="s">
        <v>256</v>
      </c>
      <c r="J142" s="13" t="s">
        <v>12</v>
      </c>
      <c r="K142" s="31">
        <v>30944</v>
      </c>
      <c r="L142" s="31">
        <v>20828</v>
      </c>
      <c r="M142" s="33">
        <v>40000</v>
      </c>
      <c r="N142" s="55">
        <f t="shared" si="2"/>
        <v>833120000</v>
      </c>
      <c r="O142" s="31" t="s">
        <v>2513</v>
      </c>
      <c r="P142" s="45" t="s">
        <v>407</v>
      </c>
      <c r="Q142" s="89" t="s">
        <v>590</v>
      </c>
      <c r="R142" s="89"/>
      <c r="S142" s="89"/>
      <c r="T142" s="89"/>
    </row>
    <row r="143" spans="1:20" s="50" customFormat="1" ht="27">
      <c r="A143" s="13">
        <v>140</v>
      </c>
      <c r="B143" s="118" t="s">
        <v>1924</v>
      </c>
      <c r="C143" s="73" t="s">
        <v>1925</v>
      </c>
      <c r="D143" s="74" t="s">
        <v>1926</v>
      </c>
      <c r="E143" s="72" t="s">
        <v>14</v>
      </c>
      <c r="F143" s="51">
        <v>36</v>
      </c>
      <c r="G143" s="51" t="s">
        <v>1927</v>
      </c>
      <c r="H143" s="51" t="s">
        <v>1904</v>
      </c>
      <c r="I143" s="51" t="s">
        <v>253</v>
      </c>
      <c r="J143" s="51" t="s">
        <v>27</v>
      </c>
      <c r="K143" s="90">
        <v>13650</v>
      </c>
      <c r="L143" s="83">
        <v>9786</v>
      </c>
      <c r="M143" s="90">
        <v>2000</v>
      </c>
      <c r="N143" s="55">
        <f t="shared" si="2"/>
        <v>19572000</v>
      </c>
      <c r="O143" s="56">
        <v>3</v>
      </c>
      <c r="P143" s="51" t="s">
        <v>1905</v>
      </c>
      <c r="Q143" s="57" t="s">
        <v>590</v>
      </c>
      <c r="R143" s="57"/>
      <c r="S143" s="57"/>
      <c r="T143" s="57"/>
    </row>
    <row r="144" spans="1:20" s="50" customFormat="1" ht="54">
      <c r="A144" s="51">
        <v>141</v>
      </c>
      <c r="B144" s="210" t="s">
        <v>1935</v>
      </c>
      <c r="C144" s="210" t="s">
        <v>1936</v>
      </c>
      <c r="D144" s="61" t="s">
        <v>51</v>
      </c>
      <c r="E144" s="62" t="s">
        <v>1937</v>
      </c>
      <c r="F144" s="61">
        <v>36</v>
      </c>
      <c r="G144" s="62" t="s">
        <v>1938</v>
      </c>
      <c r="H144" s="62" t="s">
        <v>1839</v>
      </c>
      <c r="I144" s="61" t="s">
        <v>253</v>
      </c>
      <c r="J144" s="61" t="s">
        <v>18</v>
      </c>
      <c r="K144" s="71">
        <v>1250</v>
      </c>
      <c r="L144" s="96">
        <v>1250</v>
      </c>
      <c r="M144" s="71">
        <v>1000</v>
      </c>
      <c r="N144" s="55">
        <f t="shared" si="2"/>
        <v>1250000</v>
      </c>
      <c r="O144" s="56">
        <v>3</v>
      </c>
      <c r="P144" s="61" t="s">
        <v>1840</v>
      </c>
      <c r="Q144" s="57" t="s">
        <v>590</v>
      </c>
      <c r="R144" s="57"/>
      <c r="S144" s="57"/>
      <c r="T144" s="57"/>
    </row>
    <row r="145" spans="1:20" s="50" customFormat="1" ht="27">
      <c r="A145" s="13">
        <v>142</v>
      </c>
      <c r="B145" s="203" t="s">
        <v>1939</v>
      </c>
      <c r="C145" s="73" t="s">
        <v>1936</v>
      </c>
      <c r="D145" s="74" t="s">
        <v>51</v>
      </c>
      <c r="E145" s="74" t="s">
        <v>11</v>
      </c>
      <c r="F145" s="204">
        <v>24</v>
      </c>
      <c r="G145" s="204" t="s">
        <v>1940</v>
      </c>
      <c r="H145" s="74" t="s">
        <v>1772</v>
      </c>
      <c r="I145" s="74" t="s">
        <v>253</v>
      </c>
      <c r="J145" s="51" t="s">
        <v>12</v>
      </c>
      <c r="K145" s="205">
        <v>180</v>
      </c>
      <c r="L145" s="82">
        <v>79</v>
      </c>
      <c r="M145" s="90">
        <v>1000</v>
      </c>
      <c r="N145" s="55">
        <f t="shared" si="2"/>
        <v>79000</v>
      </c>
      <c r="O145" s="56">
        <v>3</v>
      </c>
      <c r="P145" s="51" t="s">
        <v>1773</v>
      </c>
      <c r="Q145" s="57" t="s">
        <v>590</v>
      </c>
      <c r="R145" s="57"/>
      <c r="S145" s="57"/>
      <c r="T145" s="57"/>
    </row>
    <row r="146" spans="1:20" s="50" customFormat="1" ht="27">
      <c r="A146" s="51">
        <v>143</v>
      </c>
      <c r="B146" s="97" t="s">
        <v>805</v>
      </c>
      <c r="C146" s="98" t="s">
        <v>806</v>
      </c>
      <c r="D146" s="99" t="s">
        <v>171</v>
      </c>
      <c r="E146" s="99" t="s">
        <v>11</v>
      </c>
      <c r="F146" s="99">
        <v>36</v>
      </c>
      <c r="G146" s="99" t="s">
        <v>807</v>
      </c>
      <c r="H146" s="100" t="s">
        <v>808</v>
      </c>
      <c r="I146" s="100" t="s">
        <v>686</v>
      </c>
      <c r="J146" s="100" t="s">
        <v>442</v>
      </c>
      <c r="K146" s="101">
        <v>6000</v>
      </c>
      <c r="L146" s="102">
        <v>5200</v>
      </c>
      <c r="M146" s="103">
        <v>10000</v>
      </c>
      <c r="N146" s="55">
        <f t="shared" si="2"/>
        <v>52000000</v>
      </c>
      <c r="O146" s="56">
        <v>1</v>
      </c>
      <c r="P146" s="104" t="s">
        <v>687</v>
      </c>
      <c r="Q146" s="57" t="s">
        <v>590</v>
      </c>
      <c r="R146" s="57"/>
      <c r="S146" s="57"/>
      <c r="T146" s="57"/>
    </row>
    <row r="147" spans="1:20" s="50" customFormat="1" ht="54">
      <c r="A147" s="13">
        <v>144</v>
      </c>
      <c r="B147" s="92" t="s">
        <v>809</v>
      </c>
      <c r="C147" s="93" t="s">
        <v>810</v>
      </c>
      <c r="D147" s="94" t="s">
        <v>28</v>
      </c>
      <c r="E147" s="94" t="s">
        <v>811</v>
      </c>
      <c r="F147" s="94" t="s">
        <v>249</v>
      </c>
      <c r="G147" s="94" t="s">
        <v>812</v>
      </c>
      <c r="H147" s="94" t="s">
        <v>813</v>
      </c>
      <c r="I147" s="94" t="s">
        <v>226</v>
      </c>
      <c r="J147" s="94" t="s">
        <v>37</v>
      </c>
      <c r="K147" s="95">
        <v>49830</v>
      </c>
      <c r="L147" s="96">
        <v>49829</v>
      </c>
      <c r="M147" s="95">
        <v>500</v>
      </c>
      <c r="N147" s="55">
        <f t="shared" si="2"/>
        <v>24914500</v>
      </c>
      <c r="O147" s="56">
        <v>1</v>
      </c>
      <c r="P147" s="51" t="s">
        <v>588</v>
      </c>
      <c r="Q147" s="57" t="s">
        <v>590</v>
      </c>
      <c r="R147" s="57"/>
      <c r="S147" s="57"/>
      <c r="T147" s="57" t="s">
        <v>590</v>
      </c>
    </row>
    <row r="148" spans="1:20" s="50" customFormat="1" ht="54">
      <c r="A148" s="51">
        <v>145</v>
      </c>
      <c r="B148" s="92" t="s">
        <v>809</v>
      </c>
      <c r="C148" s="93" t="s">
        <v>810</v>
      </c>
      <c r="D148" s="94" t="s">
        <v>171</v>
      </c>
      <c r="E148" s="94" t="s">
        <v>811</v>
      </c>
      <c r="F148" s="94" t="s">
        <v>249</v>
      </c>
      <c r="G148" s="94" t="s">
        <v>814</v>
      </c>
      <c r="H148" s="94" t="s">
        <v>813</v>
      </c>
      <c r="I148" s="94" t="s">
        <v>226</v>
      </c>
      <c r="J148" s="94" t="s">
        <v>37</v>
      </c>
      <c r="K148" s="95">
        <v>124410</v>
      </c>
      <c r="L148" s="96">
        <v>124376</v>
      </c>
      <c r="M148" s="95">
        <v>500</v>
      </c>
      <c r="N148" s="55">
        <f t="shared" si="2"/>
        <v>62188000</v>
      </c>
      <c r="O148" s="56">
        <v>1</v>
      </c>
      <c r="P148" s="51" t="s">
        <v>588</v>
      </c>
      <c r="Q148" s="105" t="s">
        <v>590</v>
      </c>
      <c r="R148" s="105"/>
      <c r="S148" s="105"/>
      <c r="T148" s="105"/>
    </row>
    <row r="149" spans="1:20" s="50" customFormat="1" ht="54">
      <c r="A149" s="13">
        <v>146</v>
      </c>
      <c r="B149" s="118" t="s">
        <v>1941</v>
      </c>
      <c r="C149" s="73" t="s">
        <v>1942</v>
      </c>
      <c r="D149" s="74" t="s">
        <v>1943</v>
      </c>
      <c r="E149" s="74" t="s">
        <v>14</v>
      </c>
      <c r="F149" s="51">
        <v>36</v>
      </c>
      <c r="G149" s="79" t="s">
        <v>1944</v>
      </c>
      <c r="H149" s="51" t="s">
        <v>1945</v>
      </c>
      <c r="I149" s="79" t="s">
        <v>1946</v>
      </c>
      <c r="J149" s="51" t="s">
        <v>18</v>
      </c>
      <c r="K149" s="157">
        <v>45000</v>
      </c>
      <c r="L149" s="87">
        <v>39000</v>
      </c>
      <c r="M149" s="142">
        <v>300</v>
      </c>
      <c r="N149" s="55">
        <f t="shared" si="2"/>
        <v>11700000</v>
      </c>
      <c r="O149" s="56">
        <v>3</v>
      </c>
      <c r="P149" s="51" t="s">
        <v>1947</v>
      </c>
      <c r="Q149" s="57" t="s">
        <v>590</v>
      </c>
      <c r="R149" s="57"/>
      <c r="S149" s="57"/>
      <c r="T149" s="57"/>
    </row>
    <row r="150" spans="1:20" s="50" customFormat="1" ht="76.5">
      <c r="A150" s="51">
        <v>147</v>
      </c>
      <c r="B150" s="17" t="s">
        <v>453</v>
      </c>
      <c r="C150" s="17" t="s">
        <v>454</v>
      </c>
      <c r="D150" s="16" t="s">
        <v>455</v>
      </c>
      <c r="E150" s="18" t="s">
        <v>456</v>
      </c>
      <c r="F150" s="16" t="s">
        <v>249</v>
      </c>
      <c r="G150" s="16" t="s">
        <v>457</v>
      </c>
      <c r="H150" s="16" t="s">
        <v>416</v>
      </c>
      <c r="I150" s="16" t="s">
        <v>226</v>
      </c>
      <c r="J150" s="16" t="s">
        <v>442</v>
      </c>
      <c r="K150" s="34">
        <v>33765</v>
      </c>
      <c r="L150" s="34">
        <v>30388</v>
      </c>
      <c r="M150" s="34">
        <v>6000</v>
      </c>
      <c r="N150" s="55">
        <f t="shared" si="2"/>
        <v>182328000</v>
      </c>
      <c r="O150" s="31" t="s">
        <v>2513</v>
      </c>
      <c r="P150" s="46" t="s">
        <v>588</v>
      </c>
      <c r="Q150" s="57" t="s">
        <v>590</v>
      </c>
      <c r="R150" s="57"/>
      <c r="S150" s="57"/>
      <c r="T150" s="57"/>
    </row>
    <row r="151" spans="1:20" s="50" customFormat="1" ht="54">
      <c r="A151" s="13">
        <v>148</v>
      </c>
      <c r="B151" s="118" t="s">
        <v>1948</v>
      </c>
      <c r="C151" s="73" t="s">
        <v>1949</v>
      </c>
      <c r="D151" s="74" t="s">
        <v>36</v>
      </c>
      <c r="E151" s="74" t="s">
        <v>11</v>
      </c>
      <c r="F151" s="51" t="s">
        <v>1824</v>
      </c>
      <c r="G151" s="51" t="s">
        <v>1950</v>
      </c>
      <c r="H151" s="74" t="s">
        <v>1826</v>
      </c>
      <c r="I151" s="51" t="s">
        <v>253</v>
      </c>
      <c r="J151" s="51" t="s">
        <v>12</v>
      </c>
      <c r="K151" s="76">
        <v>10000</v>
      </c>
      <c r="L151" s="77">
        <v>7300</v>
      </c>
      <c r="M151" s="90">
        <v>2000</v>
      </c>
      <c r="N151" s="55">
        <f t="shared" si="2"/>
        <v>14600000</v>
      </c>
      <c r="O151" s="56">
        <v>3</v>
      </c>
      <c r="P151" s="51" t="s">
        <v>1827</v>
      </c>
      <c r="Q151" s="57" t="s">
        <v>590</v>
      </c>
      <c r="R151" s="57" t="s">
        <v>590</v>
      </c>
      <c r="S151" s="57"/>
      <c r="T151" s="57"/>
    </row>
    <row r="152" spans="1:20" s="50" customFormat="1" ht="38.25">
      <c r="A152" s="51">
        <v>149</v>
      </c>
      <c r="B152" s="14" t="s">
        <v>298</v>
      </c>
      <c r="C152" s="14" t="s">
        <v>119</v>
      </c>
      <c r="D152" s="13" t="s">
        <v>36</v>
      </c>
      <c r="E152" s="13" t="s">
        <v>14</v>
      </c>
      <c r="F152" s="13" t="s">
        <v>249</v>
      </c>
      <c r="G152" s="13" t="str">
        <f>VLOOKUP(B152,'[1]Mẫu số 11'!$E$11:$S$97,6,0)</f>
        <v>VN-16851-13</v>
      </c>
      <c r="H152" s="13" t="s">
        <v>291</v>
      </c>
      <c r="I152" s="13" t="s">
        <v>292</v>
      </c>
      <c r="J152" s="13" t="s">
        <v>27</v>
      </c>
      <c r="K152" s="31">
        <v>146116</v>
      </c>
      <c r="L152" s="31">
        <v>146116</v>
      </c>
      <c r="M152" s="33">
        <v>2000</v>
      </c>
      <c r="N152" s="55">
        <f t="shared" si="2"/>
        <v>292232000</v>
      </c>
      <c r="O152" s="31" t="s">
        <v>2513</v>
      </c>
      <c r="P152" s="45" t="s">
        <v>407</v>
      </c>
      <c r="Q152" s="57" t="s">
        <v>590</v>
      </c>
      <c r="R152" s="57"/>
      <c r="S152" s="57"/>
      <c r="T152" s="57" t="s">
        <v>590</v>
      </c>
    </row>
    <row r="153" spans="1:20" s="50" customFormat="1" ht="67.5">
      <c r="A153" s="13">
        <v>150</v>
      </c>
      <c r="B153" s="92" t="s">
        <v>815</v>
      </c>
      <c r="C153" s="93" t="s">
        <v>816</v>
      </c>
      <c r="D153" s="94" t="s">
        <v>817</v>
      </c>
      <c r="E153" s="94" t="s">
        <v>444</v>
      </c>
      <c r="F153" s="94" t="s">
        <v>224</v>
      </c>
      <c r="G153" s="94" t="s">
        <v>818</v>
      </c>
      <c r="H153" s="94" t="s">
        <v>819</v>
      </c>
      <c r="I153" s="94" t="s">
        <v>468</v>
      </c>
      <c r="J153" s="94" t="s">
        <v>442</v>
      </c>
      <c r="K153" s="95">
        <v>22134</v>
      </c>
      <c r="L153" s="96">
        <v>22133</v>
      </c>
      <c r="M153" s="95">
        <v>600</v>
      </c>
      <c r="N153" s="55">
        <f t="shared" si="2"/>
        <v>13279800</v>
      </c>
      <c r="O153" s="56">
        <v>1</v>
      </c>
      <c r="P153" s="51" t="s">
        <v>588</v>
      </c>
      <c r="Q153" s="57" t="s">
        <v>590</v>
      </c>
      <c r="R153" s="57"/>
      <c r="S153" s="57"/>
      <c r="T153" s="57"/>
    </row>
    <row r="154" spans="1:20" s="50" customFormat="1" ht="38.25">
      <c r="A154" s="51">
        <v>151</v>
      </c>
      <c r="B154" s="17" t="s">
        <v>458</v>
      </c>
      <c r="C154" s="17" t="s">
        <v>459</v>
      </c>
      <c r="D154" s="16" t="s">
        <v>460</v>
      </c>
      <c r="E154" s="18" t="s">
        <v>461</v>
      </c>
      <c r="F154" s="16" t="s">
        <v>249</v>
      </c>
      <c r="G154" s="16" t="s">
        <v>120</v>
      </c>
      <c r="H154" s="16" t="s">
        <v>462</v>
      </c>
      <c r="I154" s="16" t="s">
        <v>256</v>
      </c>
      <c r="J154" s="16" t="s">
        <v>221</v>
      </c>
      <c r="K154" s="34">
        <v>63873</v>
      </c>
      <c r="L154" s="34">
        <v>58066</v>
      </c>
      <c r="M154" s="34">
        <v>50</v>
      </c>
      <c r="N154" s="55">
        <f t="shared" si="2"/>
        <v>2903300</v>
      </c>
      <c r="O154" s="31" t="s">
        <v>2513</v>
      </c>
      <c r="P154" s="46" t="s">
        <v>588</v>
      </c>
      <c r="Q154" s="57" t="s">
        <v>590</v>
      </c>
      <c r="R154" s="57"/>
      <c r="S154" s="57"/>
      <c r="T154" s="57"/>
    </row>
    <row r="155" spans="1:20" s="50" customFormat="1" ht="27">
      <c r="A155" s="13">
        <v>152</v>
      </c>
      <c r="B155" s="213" t="s">
        <v>1955</v>
      </c>
      <c r="C155" s="214" t="s">
        <v>1956</v>
      </c>
      <c r="D155" s="295" t="s">
        <v>476</v>
      </c>
      <c r="E155" s="213" t="s">
        <v>1957</v>
      </c>
      <c r="F155" s="215">
        <v>36</v>
      </c>
      <c r="G155" s="216" t="s">
        <v>1958</v>
      </c>
      <c r="H155" s="216" t="s">
        <v>1933</v>
      </c>
      <c r="I155" s="216" t="s">
        <v>1934</v>
      </c>
      <c r="J155" s="216" t="s">
        <v>442</v>
      </c>
      <c r="K155" s="221">
        <v>84</v>
      </c>
      <c r="L155" s="96">
        <v>75.6</v>
      </c>
      <c r="M155" s="218">
        <v>2000</v>
      </c>
      <c r="N155" s="55">
        <f t="shared" si="2"/>
        <v>151200</v>
      </c>
      <c r="O155" s="56">
        <v>3</v>
      </c>
      <c r="P155" s="219" t="s">
        <v>1933</v>
      </c>
      <c r="Q155" s="66" t="s">
        <v>590</v>
      </c>
      <c r="R155" s="66"/>
      <c r="S155" s="66"/>
      <c r="T155" s="66"/>
    </row>
    <row r="156" spans="1:20" s="50" customFormat="1" ht="108">
      <c r="A156" s="51">
        <v>153</v>
      </c>
      <c r="B156" s="130" t="s">
        <v>1951</v>
      </c>
      <c r="C156" s="59" t="s">
        <v>1952</v>
      </c>
      <c r="D156" s="69" t="s">
        <v>1953</v>
      </c>
      <c r="E156" s="62" t="s">
        <v>1863</v>
      </c>
      <c r="F156" s="62" t="s">
        <v>249</v>
      </c>
      <c r="G156" s="62" t="s">
        <v>1954</v>
      </c>
      <c r="H156" s="62" t="s">
        <v>1865</v>
      </c>
      <c r="I156" s="62" t="s">
        <v>253</v>
      </c>
      <c r="J156" s="62" t="s">
        <v>25</v>
      </c>
      <c r="K156" s="65">
        <v>1200</v>
      </c>
      <c r="L156" s="64">
        <v>860</v>
      </c>
      <c r="M156" s="63">
        <v>10000</v>
      </c>
      <c r="N156" s="55">
        <f t="shared" si="2"/>
        <v>8600000</v>
      </c>
      <c r="O156" s="56">
        <v>3</v>
      </c>
      <c r="P156" s="61" t="s">
        <v>591</v>
      </c>
      <c r="Q156" s="57" t="s">
        <v>590</v>
      </c>
      <c r="R156" s="57"/>
      <c r="S156" s="57"/>
      <c r="T156" s="57"/>
    </row>
    <row r="157" spans="1:20" s="50" customFormat="1" ht="40.5">
      <c r="A157" s="13">
        <v>154</v>
      </c>
      <c r="B157" s="121" t="s">
        <v>820</v>
      </c>
      <c r="C157" s="73" t="s">
        <v>821</v>
      </c>
      <c r="D157" s="74" t="s">
        <v>19</v>
      </c>
      <c r="E157" s="122" t="s">
        <v>822</v>
      </c>
      <c r="F157" s="123">
        <v>36</v>
      </c>
      <c r="G157" s="122" t="s">
        <v>823</v>
      </c>
      <c r="H157" s="99" t="s">
        <v>824</v>
      </c>
      <c r="I157" s="74" t="s">
        <v>825</v>
      </c>
      <c r="J157" s="51" t="s">
        <v>18</v>
      </c>
      <c r="K157" s="124">
        <v>7720</v>
      </c>
      <c r="L157" s="87">
        <v>6720</v>
      </c>
      <c r="M157" s="90">
        <v>5000</v>
      </c>
      <c r="N157" s="55">
        <f t="shared" si="2"/>
        <v>33600000</v>
      </c>
      <c r="O157" s="56">
        <v>1</v>
      </c>
      <c r="P157" s="51" t="s">
        <v>247</v>
      </c>
      <c r="Q157" s="105" t="s">
        <v>590</v>
      </c>
      <c r="R157" s="105"/>
      <c r="S157" s="105"/>
      <c r="T157" s="105"/>
    </row>
    <row r="158" spans="1:20" s="50" customFormat="1" ht="40.5">
      <c r="A158" s="51">
        <v>155</v>
      </c>
      <c r="B158" s="121" t="s">
        <v>826</v>
      </c>
      <c r="C158" s="73" t="s">
        <v>821</v>
      </c>
      <c r="D158" s="74" t="s">
        <v>21</v>
      </c>
      <c r="E158" s="122" t="s">
        <v>827</v>
      </c>
      <c r="F158" s="125">
        <v>60</v>
      </c>
      <c r="G158" s="122" t="s">
        <v>828</v>
      </c>
      <c r="H158" s="122" t="s">
        <v>829</v>
      </c>
      <c r="I158" s="74" t="s">
        <v>830</v>
      </c>
      <c r="J158" s="51" t="s">
        <v>12</v>
      </c>
      <c r="K158" s="126">
        <v>647</v>
      </c>
      <c r="L158" s="87">
        <v>472.5</v>
      </c>
      <c r="M158" s="90">
        <v>75000</v>
      </c>
      <c r="N158" s="55">
        <f t="shared" si="2"/>
        <v>35437500</v>
      </c>
      <c r="O158" s="56">
        <v>1</v>
      </c>
      <c r="P158" s="51" t="s">
        <v>247</v>
      </c>
      <c r="Q158" s="57" t="s">
        <v>590</v>
      </c>
      <c r="R158" s="57"/>
      <c r="S158" s="57"/>
      <c r="T158" s="57"/>
    </row>
    <row r="159" spans="1:20" s="50" customFormat="1" ht="38.25">
      <c r="A159" s="13">
        <v>156</v>
      </c>
      <c r="B159" s="14" t="s">
        <v>299</v>
      </c>
      <c r="C159" s="14" t="s">
        <v>73</v>
      </c>
      <c r="D159" s="13" t="s">
        <v>121</v>
      </c>
      <c r="E159" s="13" t="s">
        <v>11</v>
      </c>
      <c r="F159" s="13" t="s">
        <v>249</v>
      </c>
      <c r="G159" s="13" t="str">
        <f>VLOOKUP(B159,'[1]Mẫu số 11'!$E$11:$S$97,6,0)</f>
        <v>VN-11972-11</v>
      </c>
      <c r="H159" s="13" t="s">
        <v>284</v>
      </c>
      <c r="I159" s="13" t="s">
        <v>246</v>
      </c>
      <c r="J159" s="13" t="s">
        <v>12</v>
      </c>
      <c r="K159" s="31">
        <v>6186</v>
      </c>
      <c r="L159" s="31">
        <v>6185</v>
      </c>
      <c r="M159" s="33">
        <v>2000</v>
      </c>
      <c r="N159" s="55">
        <f t="shared" si="2"/>
        <v>12370000</v>
      </c>
      <c r="O159" s="31" t="s">
        <v>2513</v>
      </c>
      <c r="P159" s="45" t="s">
        <v>407</v>
      </c>
      <c r="Q159" s="57" t="s">
        <v>590</v>
      </c>
      <c r="R159" s="57"/>
      <c r="S159" s="57"/>
      <c r="T159" s="57"/>
    </row>
    <row r="160" spans="1:20" s="50" customFormat="1" ht="40.5">
      <c r="A160" s="51">
        <v>157</v>
      </c>
      <c r="B160" s="118" t="s">
        <v>1959</v>
      </c>
      <c r="C160" s="73" t="s">
        <v>73</v>
      </c>
      <c r="D160" s="74" t="s">
        <v>1960</v>
      </c>
      <c r="E160" s="74" t="s">
        <v>1490</v>
      </c>
      <c r="F160" s="51" t="s">
        <v>249</v>
      </c>
      <c r="G160" s="74" t="s">
        <v>1961</v>
      </c>
      <c r="H160" s="74" t="s">
        <v>1788</v>
      </c>
      <c r="I160" s="51" t="s">
        <v>253</v>
      </c>
      <c r="J160" s="51" t="s">
        <v>12</v>
      </c>
      <c r="K160" s="76">
        <v>12000</v>
      </c>
      <c r="L160" s="77">
        <v>12000</v>
      </c>
      <c r="M160" s="90">
        <v>35000</v>
      </c>
      <c r="N160" s="55">
        <f t="shared" si="2"/>
        <v>420000000</v>
      </c>
      <c r="O160" s="56">
        <v>3</v>
      </c>
      <c r="P160" s="51" t="s">
        <v>1789</v>
      </c>
      <c r="Q160" s="57" t="s">
        <v>590</v>
      </c>
      <c r="R160" s="57"/>
      <c r="S160" s="57"/>
      <c r="T160" s="57"/>
    </row>
    <row r="161" spans="1:20" s="50" customFormat="1" ht="38.25">
      <c r="A161" s="13">
        <v>158</v>
      </c>
      <c r="B161" s="17" t="s">
        <v>463</v>
      </c>
      <c r="C161" s="17" t="s">
        <v>464</v>
      </c>
      <c r="D161" s="16" t="s">
        <v>465</v>
      </c>
      <c r="E161" s="18" t="s">
        <v>466</v>
      </c>
      <c r="F161" s="16" t="s">
        <v>249</v>
      </c>
      <c r="G161" s="16" t="s">
        <v>122</v>
      </c>
      <c r="H161" s="16" t="s">
        <v>467</v>
      </c>
      <c r="I161" s="16" t="s">
        <v>468</v>
      </c>
      <c r="J161" s="16" t="s">
        <v>221</v>
      </c>
      <c r="K161" s="34">
        <v>63200</v>
      </c>
      <c r="L161" s="34">
        <v>63199</v>
      </c>
      <c r="M161" s="34">
        <v>300</v>
      </c>
      <c r="N161" s="55">
        <f t="shared" si="2"/>
        <v>18959700</v>
      </c>
      <c r="O161" s="31" t="s">
        <v>2513</v>
      </c>
      <c r="P161" s="46" t="s">
        <v>588</v>
      </c>
      <c r="Q161" s="114" t="s">
        <v>590</v>
      </c>
      <c r="R161" s="114"/>
      <c r="S161" s="114"/>
      <c r="T161" s="114"/>
    </row>
    <row r="162" spans="1:20" s="50" customFormat="1" ht="108">
      <c r="A162" s="51">
        <v>159</v>
      </c>
      <c r="B162" s="130" t="s">
        <v>1962</v>
      </c>
      <c r="C162" s="59" t="s">
        <v>1963</v>
      </c>
      <c r="D162" s="69" t="s">
        <v>1964</v>
      </c>
      <c r="E162" s="62" t="s">
        <v>1863</v>
      </c>
      <c r="F162" s="62" t="s">
        <v>249</v>
      </c>
      <c r="G162" s="62" t="s">
        <v>1965</v>
      </c>
      <c r="H162" s="62" t="s">
        <v>1865</v>
      </c>
      <c r="I162" s="62" t="s">
        <v>253</v>
      </c>
      <c r="J162" s="62" t="s">
        <v>25</v>
      </c>
      <c r="K162" s="65">
        <v>1200</v>
      </c>
      <c r="L162" s="64">
        <v>880</v>
      </c>
      <c r="M162" s="63">
        <v>500</v>
      </c>
      <c r="N162" s="55">
        <f t="shared" si="2"/>
        <v>440000</v>
      </c>
      <c r="O162" s="56">
        <v>3</v>
      </c>
      <c r="P162" s="61" t="s">
        <v>591</v>
      </c>
      <c r="Q162" s="114" t="s">
        <v>590</v>
      </c>
      <c r="R162" s="114"/>
      <c r="S162" s="114"/>
      <c r="T162" s="114"/>
    </row>
    <row r="163" spans="1:20" s="50" customFormat="1" ht="40.5">
      <c r="A163" s="13">
        <v>160</v>
      </c>
      <c r="B163" s="72" t="s">
        <v>831</v>
      </c>
      <c r="C163" s="79" t="s">
        <v>832</v>
      </c>
      <c r="D163" s="51" t="s">
        <v>786</v>
      </c>
      <c r="E163" s="74" t="s">
        <v>833</v>
      </c>
      <c r="F163" s="51">
        <v>24</v>
      </c>
      <c r="G163" s="74" t="s">
        <v>834</v>
      </c>
      <c r="H163" s="74" t="s">
        <v>634</v>
      </c>
      <c r="I163" s="51" t="s">
        <v>302</v>
      </c>
      <c r="J163" s="51" t="s">
        <v>442</v>
      </c>
      <c r="K163" s="76">
        <v>1155</v>
      </c>
      <c r="L163" s="80">
        <v>714</v>
      </c>
      <c r="M163" s="76">
        <v>20000</v>
      </c>
      <c r="N163" s="55">
        <f t="shared" si="2"/>
        <v>14280000</v>
      </c>
      <c r="O163" s="56">
        <v>1</v>
      </c>
      <c r="P163" s="51" t="s">
        <v>635</v>
      </c>
      <c r="Q163" s="57" t="s">
        <v>590</v>
      </c>
      <c r="R163" s="57"/>
      <c r="S163" s="57"/>
      <c r="T163" s="57"/>
    </row>
    <row r="164" spans="1:20" s="50" customFormat="1" ht="54">
      <c r="A164" s="51">
        <v>161</v>
      </c>
      <c r="B164" s="52" t="s">
        <v>835</v>
      </c>
      <c r="C164" s="53" t="s">
        <v>836</v>
      </c>
      <c r="D164" s="54" t="s">
        <v>837</v>
      </c>
      <c r="E164" s="54" t="s">
        <v>11</v>
      </c>
      <c r="F164" s="54" t="s">
        <v>249</v>
      </c>
      <c r="G164" s="54" t="s">
        <v>838</v>
      </c>
      <c r="H164" s="54" t="s">
        <v>839</v>
      </c>
      <c r="I164" s="54" t="s">
        <v>256</v>
      </c>
      <c r="J164" s="54" t="s">
        <v>666</v>
      </c>
      <c r="K164" s="55">
        <v>3476</v>
      </c>
      <c r="L164" s="56">
        <v>3475</v>
      </c>
      <c r="M164" s="55">
        <v>18000</v>
      </c>
      <c r="N164" s="55">
        <f t="shared" si="2"/>
        <v>62550000</v>
      </c>
      <c r="O164" s="56">
        <v>1</v>
      </c>
      <c r="P164" s="51" t="s">
        <v>407</v>
      </c>
      <c r="Q164" s="57" t="s">
        <v>590</v>
      </c>
      <c r="R164" s="57"/>
      <c r="S164" s="57"/>
      <c r="T164" s="57"/>
    </row>
    <row r="165" spans="1:20" s="50" customFormat="1" ht="54">
      <c r="A165" s="13">
        <v>162</v>
      </c>
      <c r="B165" s="72" t="s">
        <v>1597</v>
      </c>
      <c r="C165" s="186" t="s">
        <v>841</v>
      </c>
      <c r="D165" s="54" t="s">
        <v>842</v>
      </c>
      <c r="E165" s="54" t="s">
        <v>1598</v>
      </c>
      <c r="F165" s="99">
        <v>36</v>
      </c>
      <c r="G165" s="74" t="s">
        <v>1599</v>
      </c>
      <c r="H165" s="74" t="s">
        <v>1595</v>
      </c>
      <c r="I165" s="74" t="s">
        <v>253</v>
      </c>
      <c r="J165" s="75" t="s">
        <v>12</v>
      </c>
      <c r="K165" s="71">
        <v>2420</v>
      </c>
      <c r="L165" s="96">
        <v>1490</v>
      </c>
      <c r="M165" s="78">
        <v>60000</v>
      </c>
      <c r="N165" s="55">
        <f t="shared" si="2"/>
        <v>89400000</v>
      </c>
      <c r="O165" s="56">
        <v>2</v>
      </c>
      <c r="P165" s="51" t="s">
        <v>1596</v>
      </c>
      <c r="Q165" s="57" t="s">
        <v>590</v>
      </c>
      <c r="R165" s="57"/>
      <c r="S165" s="57"/>
      <c r="T165" s="57"/>
    </row>
    <row r="166" spans="1:20" s="50" customFormat="1" ht="54">
      <c r="A166" s="51">
        <v>163</v>
      </c>
      <c r="B166" s="52" t="s">
        <v>840</v>
      </c>
      <c r="C166" s="53" t="s">
        <v>841</v>
      </c>
      <c r="D166" s="54" t="s">
        <v>842</v>
      </c>
      <c r="E166" s="54" t="s">
        <v>11</v>
      </c>
      <c r="F166" s="54" t="s">
        <v>290</v>
      </c>
      <c r="G166" s="54" t="s">
        <v>843</v>
      </c>
      <c r="H166" s="54" t="s">
        <v>322</v>
      </c>
      <c r="I166" s="54" t="s">
        <v>256</v>
      </c>
      <c r="J166" s="54" t="s">
        <v>12</v>
      </c>
      <c r="K166" s="55">
        <v>3259</v>
      </c>
      <c r="L166" s="56">
        <v>3258</v>
      </c>
      <c r="M166" s="55">
        <v>30000</v>
      </c>
      <c r="N166" s="55">
        <f t="shared" si="2"/>
        <v>97740000</v>
      </c>
      <c r="O166" s="56">
        <v>1</v>
      </c>
      <c r="P166" s="51" t="s">
        <v>407</v>
      </c>
      <c r="Q166" s="57" t="s">
        <v>590</v>
      </c>
      <c r="R166" s="57"/>
      <c r="S166" s="57"/>
      <c r="T166" s="57" t="s">
        <v>590</v>
      </c>
    </row>
    <row r="167" spans="1:20" s="50" customFormat="1" ht="27">
      <c r="A167" s="13">
        <v>164</v>
      </c>
      <c r="B167" s="203" t="s">
        <v>1966</v>
      </c>
      <c r="C167" s="73" t="s">
        <v>1967</v>
      </c>
      <c r="D167" s="74" t="s">
        <v>1968</v>
      </c>
      <c r="E167" s="74" t="s">
        <v>14</v>
      </c>
      <c r="F167" s="204">
        <v>36</v>
      </c>
      <c r="G167" s="204" t="s">
        <v>1969</v>
      </c>
      <c r="H167" s="74" t="s">
        <v>1772</v>
      </c>
      <c r="I167" s="74" t="s">
        <v>253</v>
      </c>
      <c r="J167" s="51" t="s">
        <v>18</v>
      </c>
      <c r="K167" s="205">
        <v>893</v>
      </c>
      <c r="L167" s="82">
        <v>540</v>
      </c>
      <c r="M167" s="90">
        <v>3000</v>
      </c>
      <c r="N167" s="55">
        <f t="shared" si="2"/>
        <v>1620000</v>
      </c>
      <c r="O167" s="56">
        <v>3</v>
      </c>
      <c r="P167" s="51" t="s">
        <v>1773</v>
      </c>
      <c r="Q167" s="57" t="s">
        <v>590</v>
      </c>
      <c r="R167" s="57"/>
      <c r="S167" s="57"/>
      <c r="T167" s="57"/>
    </row>
    <row r="168" spans="1:20" s="50" customFormat="1" ht="40.5">
      <c r="A168" s="51">
        <v>165</v>
      </c>
      <c r="B168" s="72" t="s">
        <v>844</v>
      </c>
      <c r="C168" s="73" t="s">
        <v>845</v>
      </c>
      <c r="D168" s="74" t="s">
        <v>846</v>
      </c>
      <c r="E168" s="127" t="s">
        <v>822</v>
      </c>
      <c r="F168" s="62">
        <v>36</v>
      </c>
      <c r="G168" s="62" t="s">
        <v>847</v>
      </c>
      <c r="H168" s="62" t="s">
        <v>824</v>
      </c>
      <c r="I168" s="74" t="s">
        <v>226</v>
      </c>
      <c r="J168" s="51" t="s">
        <v>27</v>
      </c>
      <c r="K168" s="128">
        <v>120000</v>
      </c>
      <c r="L168" s="87">
        <v>59955</v>
      </c>
      <c r="M168" s="90">
        <v>1000</v>
      </c>
      <c r="N168" s="55">
        <f t="shared" si="2"/>
        <v>59955000</v>
      </c>
      <c r="O168" s="56">
        <v>1</v>
      </c>
      <c r="P168" s="51" t="s">
        <v>247</v>
      </c>
      <c r="Q168" s="57" t="s">
        <v>590</v>
      </c>
      <c r="R168" s="57"/>
      <c r="S168" s="57"/>
      <c r="T168" s="57"/>
    </row>
    <row r="169" spans="1:20" s="50" customFormat="1" ht="54">
      <c r="A169" s="13">
        <v>166</v>
      </c>
      <c r="B169" s="52" t="s">
        <v>848</v>
      </c>
      <c r="C169" s="53" t="s">
        <v>849</v>
      </c>
      <c r="D169" s="54" t="s">
        <v>850</v>
      </c>
      <c r="E169" s="54" t="s">
        <v>14</v>
      </c>
      <c r="F169" s="54" t="s">
        <v>224</v>
      </c>
      <c r="G169" s="54" t="s">
        <v>851</v>
      </c>
      <c r="H169" s="54" t="s">
        <v>409</v>
      </c>
      <c r="I169" s="54" t="s">
        <v>232</v>
      </c>
      <c r="J169" s="54" t="s">
        <v>18</v>
      </c>
      <c r="K169" s="55">
        <v>1711250</v>
      </c>
      <c r="L169" s="56">
        <v>968488</v>
      </c>
      <c r="M169" s="55">
        <v>250</v>
      </c>
      <c r="N169" s="55">
        <f t="shared" si="2"/>
        <v>242122000</v>
      </c>
      <c r="O169" s="56">
        <v>1</v>
      </c>
      <c r="P169" s="51" t="s">
        <v>407</v>
      </c>
      <c r="Q169" s="57" t="s">
        <v>590</v>
      </c>
      <c r="R169" s="57"/>
      <c r="S169" s="57"/>
      <c r="T169" s="57"/>
    </row>
    <row r="170" spans="1:20" s="50" customFormat="1" ht="54">
      <c r="A170" s="51">
        <v>167</v>
      </c>
      <c r="B170" s="52" t="s">
        <v>852</v>
      </c>
      <c r="C170" s="53" t="s">
        <v>849</v>
      </c>
      <c r="D170" s="54" t="s">
        <v>853</v>
      </c>
      <c r="E170" s="54" t="s">
        <v>14</v>
      </c>
      <c r="F170" s="54" t="s">
        <v>224</v>
      </c>
      <c r="G170" s="54" t="s">
        <v>851</v>
      </c>
      <c r="H170" s="54" t="s">
        <v>409</v>
      </c>
      <c r="I170" s="54" t="s">
        <v>232</v>
      </c>
      <c r="J170" s="54" t="s">
        <v>18</v>
      </c>
      <c r="K170" s="55">
        <v>566075</v>
      </c>
      <c r="L170" s="56">
        <v>404488</v>
      </c>
      <c r="M170" s="55">
        <v>250</v>
      </c>
      <c r="N170" s="55">
        <f t="shared" si="2"/>
        <v>101122000</v>
      </c>
      <c r="O170" s="56">
        <v>1</v>
      </c>
      <c r="P170" s="51" t="s">
        <v>407</v>
      </c>
      <c r="Q170" s="57" t="s">
        <v>590</v>
      </c>
      <c r="R170" s="57"/>
      <c r="S170" s="57"/>
      <c r="T170" s="57"/>
    </row>
    <row r="171" spans="1:20" s="50" customFormat="1" ht="40.5">
      <c r="A171" s="13">
        <v>168</v>
      </c>
      <c r="B171" s="72" t="s">
        <v>1970</v>
      </c>
      <c r="C171" s="73" t="s">
        <v>1971</v>
      </c>
      <c r="D171" s="74" t="s">
        <v>471</v>
      </c>
      <c r="E171" s="73" t="s">
        <v>1972</v>
      </c>
      <c r="F171" s="74">
        <v>48</v>
      </c>
      <c r="G171" s="73" t="s">
        <v>1973</v>
      </c>
      <c r="H171" s="74" t="s">
        <v>1756</v>
      </c>
      <c r="I171" s="73" t="s">
        <v>253</v>
      </c>
      <c r="J171" s="74" t="s">
        <v>442</v>
      </c>
      <c r="K171" s="83">
        <v>230</v>
      </c>
      <c r="L171" s="83">
        <v>180</v>
      </c>
      <c r="M171" s="83">
        <v>50000</v>
      </c>
      <c r="N171" s="55">
        <f t="shared" si="2"/>
        <v>9000000</v>
      </c>
      <c r="O171" s="56">
        <v>3</v>
      </c>
      <c r="P171" s="51" t="s">
        <v>1757</v>
      </c>
      <c r="Q171" s="105" t="s">
        <v>590</v>
      </c>
      <c r="R171" s="105"/>
      <c r="S171" s="105"/>
      <c r="T171" s="105"/>
    </row>
    <row r="172" spans="1:20" s="50" customFormat="1" ht="67.5">
      <c r="A172" s="51">
        <v>169</v>
      </c>
      <c r="B172" s="163" t="s">
        <v>1686</v>
      </c>
      <c r="C172" s="164" t="s">
        <v>1687</v>
      </c>
      <c r="D172" s="165" t="s">
        <v>1688</v>
      </c>
      <c r="E172" s="164" t="s">
        <v>1689</v>
      </c>
      <c r="F172" s="165" t="s">
        <v>351</v>
      </c>
      <c r="G172" s="164" t="s">
        <v>1690</v>
      </c>
      <c r="H172" s="165" t="s">
        <v>1691</v>
      </c>
      <c r="I172" s="165" t="s">
        <v>1538</v>
      </c>
      <c r="J172" s="165" t="s">
        <v>442</v>
      </c>
      <c r="K172" s="166">
        <v>3850</v>
      </c>
      <c r="L172" s="171">
        <v>3850</v>
      </c>
      <c r="M172" s="166">
        <v>40000</v>
      </c>
      <c r="N172" s="55">
        <f t="shared" si="2"/>
        <v>154000000</v>
      </c>
      <c r="O172" s="56">
        <v>2</v>
      </c>
      <c r="P172" s="168" t="s">
        <v>411</v>
      </c>
      <c r="Q172" s="57" t="s">
        <v>590</v>
      </c>
      <c r="R172" s="57"/>
      <c r="S172" s="57"/>
      <c r="T172" s="57"/>
    </row>
    <row r="173" spans="1:20" s="50" customFormat="1" ht="40.5">
      <c r="A173" s="13">
        <v>170</v>
      </c>
      <c r="B173" s="72" t="s">
        <v>854</v>
      </c>
      <c r="C173" s="73" t="s">
        <v>855</v>
      </c>
      <c r="D173" s="74" t="s">
        <v>13</v>
      </c>
      <c r="E173" s="62" t="s">
        <v>856</v>
      </c>
      <c r="F173" s="62">
        <v>48</v>
      </c>
      <c r="G173" s="62" t="s">
        <v>857</v>
      </c>
      <c r="H173" s="62" t="s">
        <v>824</v>
      </c>
      <c r="I173" s="74" t="s">
        <v>226</v>
      </c>
      <c r="J173" s="51" t="s">
        <v>18</v>
      </c>
      <c r="K173" s="128">
        <v>22975</v>
      </c>
      <c r="L173" s="87">
        <v>20475</v>
      </c>
      <c r="M173" s="90">
        <v>1000</v>
      </c>
      <c r="N173" s="55">
        <f t="shared" si="2"/>
        <v>20475000</v>
      </c>
      <c r="O173" s="56">
        <v>1</v>
      </c>
      <c r="P173" s="51" t="s">
        <v>247</v>
      </c>
      <c r="Q173" s="57" t="s">
        <v>590</v>
      </c>
      <c r="R173" s="57"/>
      <c r="S173" s="57"/>
      <c r="T173" s="57"/>
    </row>
    <row r="174" spans="1:20" s="50" customFormat="1" ht="54">
      <c r="A174" s="51">
        <v>171</v>
      </c>
      <c r="B174" s="130" t="s">
        <v>2428</v>
      </c>
      <c r="C174" s="59" t="s">
        <v>2429</v>
      </c>
      <c r="D174" s="62" t="s">
        <v>2430</v>
      </c>
      <c r="E174" s="62" t="s">
        <v>2431</v>
      </c>
      <c r="F174" s="62" t="s">
        <v>224</v>
      </c>
      <c r="G174" s="62" t="s">
        <v>2432</v>
      </c>
      <c r="H174" s="62" t="s">
        <v>2433</v>
      </c>
      <c r="I174" s="62" t="s">
        <v>577</v>
      </c>
      <c r="J174" s="61" t="s">
        <v>27</v>
      </c>
      <c r="K174" s="65">
        <v>3500000</v>
      </c>
      <c r="L174" s="64">
        <v>2150000</v>
      </c>
      <c r="M174" s="248">
        <v>100</v>
      </c>
      <c r="N174" s="55">
        <f t="shared" si="2"/>
        <v>215000000</v>
      </c>
      <c r="O174" s="56">
        <v>5</v>
      </c>
      <c r="P174" s="61" t="s">
        <v>591</v>
      </c>
      <c r="Q174" s="57" t="s">
        <v>590</v>
      </c>
      <c r="R174" s="57"/>
      <c r="S174" s="57"/>
      <c r="T174" s="57"/>
    </row>
    <row r="175" spans="1:20" s="50" customFormat="1" ht="54">
      <c r="A175" s="13">
        <v>172</v>
      </c>
      <c r="B175" s="52" t="s">
        <v>2434</v>
      </c>
      <c r="C175" s="53" t="s">
        <v>2435</v>
      </c>
      <c r="D175" s="54" t="s">
        <v>2436</v>
      </c>
      <c r="E175" s="54" t="s">
        <v>14</v>
      </c>
      <c r="F175" s="54" t="s">
        <v>224</v>
      </c>
      <c r="G175" s="54" t="s">
        <v>2437</v>
      </c>
      <c r="H175" s="54" t="s">
        <v>409</v>
      </c>
      <c r="I175" s="54" t="s">
        <v>232</v>
      </c>
      <c r="J175" s="54" t="s">
        <v>27</v>
      </c>
      <c r="K175" s="55">
        <v>432294</v>
      </c>
      <c r="L175" s="56">
        <v>329450</v>
      </c>
      <c r="M175" s="55">
        <v>350</v>
      </c>
      <c r="N175" s="55">
        <f t="shared" si="2"/>
        <v>115307500</v>
      </c>
      <c r="O175" s="56">
        <v>5</v>
      </c>
      <c r="P175" s="51" t="s">
        <v>407</v>
      </c>
      <c r="Q175" s="57" t="s">
        <v>590</v>
      </c>
      <c r="R175" s="57"/>
      <c r="S175" s="57"/>
      <c r="T175" s="57"/>
    </row>
    <row r="176" spans="1:20" s="50" customFormat="1" ht="14.25">
      <c r="A176" s="51">
        <v>173</v>
      </c>
      <c r="B176" s="213" t="s">
        <v>1974</v>
      </c>
      <c r="C176" s="214" t="s">
        <v>1975</v>
      </c>
      <c r="D176" s="295" t="s">
        <v>60</v>
      </c>
      <c r="E176" s="213" t="s">
        <v>1976</v>
      </c>
      <c r="F176" s="215">
        <v>36</v>
      </c>
      <c r="G176" s="216" t="s">
        <v>1977</v>
      </c>
      <c r="H176" s="216" t="s">
        <v>1933</v>
      </c>
      <c r="I176" s="216" t="s">
        <v>1934</v>
      </c>
      <c r="J176" s="216" t="s">
        <v>442</v>
      </c>
      <c r="K176" s="221">
        <v>500</v>
      </c>
      <c r="L176" s="96">
        <v>306.6</v>
      </c>
      <c r="M176" s="218">
        <v>4000</v>
      </c>
      <c r="N176" s="55">
        <f t="shared" si="2"/>
        <v>1226400</v>
      </c>
      <c r="O176" s="56">
        <v>3</v>
      </c>
      <c r="P176" s="219" t="s">
        <v>1933</v>
      </c>
      <c r="Q176" s="57" t="s">
        <v>590</v>
      </c>
      <c r="R176" s="57"/>
      <c r="S176" s="57"/>
      <c r="T176" s="57"/>
    </row>
    <row r="177" spans="1:20" s="50" customFormat="1" ht="27">
      <c r="A177" s="13">
        <v>174</v>
      </c>
      <c r="B177" s="118" t="s">
        <v>1978</v>
      </c>
      <c r="C177" s="73" t="s">
        <v>1979</v>
      </c>
      <c r="D177" s="74" t="s">
        <v>42</v>
      </c>
      <c r="E177" s="62" t="s">
        <v>638</v>
      </c>
      <c r="F177" s="222" t="s">
        <v>249</v>
      </c>
      <c r="G177" s="223" t="s">
        <v>1980</v>
      </c>
      <c r="H177" s="62" t="s">
        <v>1894</v>
      </c>
      <c r="I177" s="51" t="s">
        <v>1859</v>
      </c>
      <c r="J177" s="74" t="s">
        <v>12</v>
      </c>
      <c r="K177" s="82">
        <v>600</v>
      </c>
      <c r="L177" s="82">
        <v>315</v>
      </c>
      <c r="M177" s="83">
        <v>100000</v>
      </c>
      <c r="N177" s="55">
        <f t="shared" si="2"/>
        <v>31500000</v>
      </c>
      <c r="O177" s="56">
        <v>3</v>
      </c>
      <c r="P177" s="51" t="s">
        <v>643</v>
      </c>
      <c r="Q177" s="57" t="s">
        <v>590</v>
      </c>
      <c r="R177" s="57"/>
      <c r="S177" s="57"/>
      <c r="T177" s="57"/>
    </row>
    <row r="178" spans="1:20" s="50" customFormat="1" ht="89.25">
      <c r="A178" s="51">
        <v>175</v>
      </c>
      <c r="B178" s="14" t="s">
        <v>300</v>
      </c>
      <c r="C178" s="14" t="s">
        <v>123</v>
      </c>
      <c r="D178" s="13" t="s">
        <v>77</v>
      </c>
      <c r="E178" s="13" t="s">
        <v>14</v>
      </c>
      <c r="F178" s="13" t="s">
        <v>230</v>
      </c>
      <c r="G178" s="13" t="str">
        <f>VLOOKUP(B178,'[1]Mẫu số 11'!$E$11:$S$97,6,0)</f>
        <v>VN-14353-11</v>
      </c>
      <c r="H178" s="13" t="s">
        <v>301</v>
      </c>
      <c r="I178" s="13" t="s">
        <v>302</v>
      </c>
      <c r="J178" s="13" t="s">
        <v>18</v>
      </c>
      <c r="K178" s="31">
        <v>5586</v>
      </c>
      <c r="L178" s="31">
        <v>5306</v>
      </c>
      <c r="M178" s="33">
        <v>15000</v>
      </c>
      <c r="N178" s="55">
        <f t="shared" si="2"/>
        <v>79590000</v>
      </c>
      <c r="O178" s="31" t="s">
        <v>2513</v>
      </c>
      <c r="P178" s="45" t="s">
        <v>407</v>
      </c>
      <c r="Q178" s="57" t="s">
        <v>590</v>
      </c>
      <c r="R178" s="57"/>
      <c r="S178" s="57"/>
      <c r="T178" s="57"/>
    </row>
    <row r="179" spans="1:20" s="50" customFormat="1" ht="76.5">
      <c r="A179" s="13">
        <v>176</v>
      </c>
      <c r="B179" s="17" t="s">
        <v>469</v>
      </c>
      <c r="C179" s="17" t="s">
        <v>470</v>
      </c>
      <c r="D179" s="16" t="s">
        <v>471</v>
      </c>
      <c r="E179" s="18" t="s">
        <v>439</v>
      </c>
      <c r="F179" s="16" t="s">
        <v>230</v>
      </c>
      <c r="G179" s="16" t="s">
        <v>472</v>
      </c>
      <c r="H179" s="16" t="s">
        <v>473</v>
      </c>
      <c r="I179" s="16" t="s">
        <v>320</v>
      </c>
      <c r="J179" s="16" t="s">
        <v>442</v>
      </c>
      <c r="K179" s="34">
        <v>7360</v>
      </c>
      <c r="L179" s="34">
        <v>7360</v>
      </c>
      <c r="M179" s="34">
        <v>25000</v>
      </c>
      <c r="N179" s="55">
        <f t="shared" si="2"/>
        <v>184000000</v>
      </c>
      <c r="O179" s="31" t="s">
        <v>2513</v>
      </c>
      <c r="P179" s="46" t="s">
        <v>588</v>
      </c>
      <c r="Q179" s="57" t="s">
        <v>590</v>
      </c>
      <c r="R179" s="57"/>
      <c r="S179" s="57"/>
      <c r="T179" s="57" t="s">
        <v>590</v>
      </c>
    </row>
    <row r="180" spans="1:20" s="50" customFormat="1" ht="27">
      <c r="A180" s="51">
        <v>177</v>
      </c>
      <c r="B180" s="73" t="s">
        <v>858</v>
      </c>
      <c r="C180" s="73" t="s">
        <v>859</v>
      </c>
      <c r="D180" s="74" t="s">
        <v>21</v>
      </c>
      <c r="E180" s="74" t="s">
        <v>11</v>
      </c>
      <c r="F180" s="74">
        <v>36</v>
      </c>
      <c r="G180" s="74" t="s">
        <v>860</v>
      </c>
      <c r="H180" s="74" t="s">
        <v>861</v>
      </c>
      <c r="I180" s="74" t="s">
        <v>862</v>
      </c>
      <c r="J180" s="74" t="s">
        <v>12</v>
      </c>
      <c r="K180" s="90">
        <v>1800</v>
      </c>
      <c r="L180" s="83">
        <v>800</v>
      </c>
      <c r="M180" s="90">
        <v>600000</v>
      </c>
      <c r="N180" s="55">
        <f t="shared" si="2"/>
        <v>480000000</v>
      </c>
      <c r="O180" s="56">
        <v>1</v>
      </c>
      <c r="P180" s="74" t="s">
        <v>863</v>
      </c>
      <c r="Q180" s="57" t="s">
        <v>590</v>
      </c>
      <c r="R180" s="57"/>
      <c r="S180" s="57"/>
      <c r="T180" s="57"/>
    </row>
    <row r="181" spans="1:20" s="50" customFormat="1" ht="40.5">
      <c r="A181" s="13">
        <v>178</v>
      </c>
      <c r="B181" s="72" t="s">
        <v>1600</v>
      </c>
      <c r="C181" s="73" t="s">
        <v>1601</v>
      </c>
      <c r="D181" s="74" t="s">
        <v>1602</v>
      </c>
      <c r="E181" s="74" t="s">
        <v>11</v>
      </c>
      <c r="F181" s="74" t="s">
        <v>224</v>
      </c>
      <c r="G181" s="74" t="s">
        <v>1603</v>
      </c>
      <c r="H181" s="74" t="s">
        <v>1604</v>
      </c>
      <c r="I181" s="74" t="s">
        <v>1605</v>
      </c>
      <c r="J181" s="51" t="s">
        <v>1606</v>
      </c>
      <c r="K181" s="82">
        <v>3550</v>
      </c>
      <c r="L181" s="87">
        <v>3550</v>
      </c>
      <c r="M181" s="83">
        <v>150000</v>
      </c>
      <c r="N181" s="55">
        <f t="shared" si="2"/>
        <v>532500000</v>
      </c>
      <c r="O181" s="56">
        <v>2</v>
      </c>
      <c r="P181" s="51" t="s">
        <v>1005</v>
      </c>
      <c r="Q181" s="57" t="s">
        <v>590</v>
      </c>
      <c r="R181" s="57"/>
      <c r="S181" s="57"/>
      <c r="T181" s="57"/>
    </row>
    <row r="182" spans="1:20" s="50" customFormat="1" ht="51">
      <c r="A182" s="51">
        <v>179</v>
      </c>
      <c r="B182" s="14" t="s">
        <v>303</v>
      </c>
      <c r="C182" s="14" t="s">
        <v>124</v>
      </c>
      <c r="D182" s="13" t="s">
        <v>125</v>
      </c>
      <c r="E182" s="13" t="s">
        <v>14</v>
      </c>
      <c r="F182" s="13" t="s">
        <v>224</v>
      </c>
      <c r="G182" s="13" t="str">
        <f>VLOOKUP(B182,'[1]Mẫu số 11'!$E$11:$S$97,6,0)</f>
        <v>QLSP-892-15</v>
      </c>
      <c r="H182" s="13" t="s">
        <v>255</v>
      </c>
      <c r="I182" s="13" t="s">
        <v>256</v>
      </c>
      <c r="J182" s="13" t="s">
        <v>126</v>
      </c>
      <c r="K182" s="31">
        <v>85831</v>
      </c>
      <c r="L182" s="31">
        <v>85381</v>
      </c>
      <c r="M182" s="33">
        <v>2500</v>
      </c>
      <c r="N182" s="55">
        <f t="shared" si="2"/>
        <v>213452500</v>
      </c>
      <c r="O182" s="31" t="s">
        <v>2513</v>
      </c>
      <c r="P182" s="45" t="s">
        <v>407</v>
      </c>
      <c r="Q182" s="57" t="s">
        <v>590</v>
      </c>
      <c r="R182" s="57"/>
      <c r="S182" s="57"/>
      <c r="T182" s="57"/>
    </row>
    <row r="183" spans="1:20" s="50" customFormat="1" ht="38.25">
      <c r="A183" s="13">
        <v>180</v>
      </c>
      <c r="B183" s="17" t="s">
        <v>474</v>
      </c>
      <c r="C183" s="17" t="s">
        <v>475</v>
      </c>
      <c r="D183" s="16" t="s">
        <v>476</v>
      </c>
      <c r="E183" s="18" t="s">
        <v>439</v>
      </c>
      <c r="F183" s="16" t="s">
        <v>249</v>
      </c>
      <c r="G183" s="16" t="s">
        <v>127</v>
      </c>
      <c r="H183" s="16" t="s">
        <v>477</v>
      </c>
      <c r="I183" s="16" t="s">
        <v>357</v>
      </c>
      <c r="J183" s="16" t="s">
        <v>442</v>
      </c>
      <c r="K183" s="34">
        <v>79896</v>
      </c>
      <c r="L183" s="34">
        <v>79895</v>
      </c>
      <c r="M183" s="34">
        <v>2000</v>
      </c>
      <c r="N183" s="55">
        <f t="shared" si="2"/>
        <v>159790000</v>
      </c>
      <c r="O183" s="31" t="s">
        <v>2513</v>
      </c>
      <c r="P183" s="46" t="s">
        <v>588</v>
      </c>
      <c r="Q183" s="57" t="s">
        <v>590</v>
      </c>
      <c r="R183" s="57"/>
      <c r="S183" s="57"/>
      <c r="T183" s="57"/>
    </row>
    <row r="184" spans="1:20" s="50" customFormat="1" ht="40.5">
      <c r="A184" s="51">
        <v>181</v>
      </c>
      <c r="B184" s="72" t="s">
        <v>1607</v>
      </c>
      <c r="C184" s="73" t="s">
        <v>1608</v>
      </c>
      <c r="D184" s="74" t="s">
        <v>33</v>
      </c>
      <c r="E184" s="74" t="s">
        <v>1609</v>
      </c>
      <c r="F184" s="62">
        <v>24</v>
      </c>
      <c r="G184" s="62" t="s">
        <v>1610</v>
      </c>
      <c r="H184" s="74" t="s">
        <v>1611</v>
      </c>
      <c r="I184" s="62" t="s">
        <v>577</v>
      </c>
      <c r="J184" s="51" t="s">
        <v>12</v>
      </c>
      <c r="K184" s="140">
        <v>2000</v>
      </c>
      <c r="L184" s="131">
        <v>1240</v>
      </c>
      <c r="M184" s="90">
        <v>80000</v>
      </c>
      <c r="N184" s="55">
        <f t="shared" si="2"/>
        <v>99200000</v>
      </c>
      <c r="O184" s="56">
        <v>2</v>
      </c>
      <c r="P184" s="51" t="s">
        <v>1061</v>
      </c>
      <c r="Q184" s="57" t="s">
        <v>590</v>
      </c>
      <c r="R184" s="114"/>
      <c r="S184" s="114"/>
      <c r="T184" s="114" t="s">
        <v>590</v>
      </c>
    </row>
    <row r="185" spans="1:20" s="50" customFormat="1" ht="63.75">
      <c r="A185" s="13">
        <v>182</v>
      </c>
      <c r="B185" s="17" t="s">
        <v>589</v>
      </c>
      <c r="C185" s="17" t="s">
        <v>478</v>
      </c>
      <c r="D185" s="16" t="s">
        <v>413</v>
      </c>
      <c r="E185" s="18" t="s">
        <v>479</v>
      </c>
      <c r="F185" s="16" t="s">
        <v>249</v>
      </c>
      <c r="G185" s="16" t="s">
        <v>480</v>
      </c>
      <c r="H185" s="16" t="s">
        <v>481</v>
      </c>
      <c r="I185" s="16" t="s">
        <v>482</v>
      </c>
      <c r="J185" s="16" t="s">
        <v>442</v>
      </c>
      <c r="K185" s="34">
        <v>3416</v>
      </c>
      <c r="L185" s="34">
        <v>3416</v>
      </c>
      <c r="M185" s="34">
        <v>30000</v>
      </c>
      <c r="N185" s="55">
        <f t="shared" si="2"/>
        <v>102480000</v>
      </c>
      <c r="O185" s="31" t="s">
        <v>2513</v>
      </c>
      <c r="P185" s="46" t="s">
        <v>588</v>
      </c>
      <c r="Q185" s="57" t="s">
        <v>590</v>
      </c>
      <c r="R185" s="57"/>
      <c r="S185" s="57"/>
      <c r="T185" s="57"/>
    </row>
    <row r="186" spans="1:20" s="50" customFormat="1" ht="40.5">
      <c r="A186" s="51">
        <v>183</v>
      </c>
      <c r="B186" s="129" t="s">
        <v>864</v>
      </c>
      <c r="C186" s="73" t="s">
        <v>865</v>
      </c>
      <c r="D186" s="74" t="s">
        <v>866</v>
      </c>
      <c r="E186" s="123" t="s">
        <v>822</v>
      </c>
      <c r="F186" s="123">
        <v>36</v>
      </c>
      <c r="G186" s="123" t="s">
        <v>867</v>
      </c>
      <c r="H186" s="62" t="s">
        <v>868</v>
      </c>
      <c r="I186" s="74" t="s">
        <v>697</v>
      </c>
      <c r="J186" s="51" t="s">
        <v>18</v>
      </c>
      <c r="K186" s="103">
        <v>57750</v>
      </c>
      <c r="L186" s="87">
        <v>52500</v>
      </c>
      <c r="M186" s="90">
        <v>2000</v>
      </c>
      <c r="N186" s="55">
        <f t="shared" si="2"/>
        <v>105000000</v>
      </c>
      <c r="O186" s="56">
        <v>1</v>
      </c>
      <c r="P186" s="51" t="s">
        <v>247</v>
      </c>
      <c r="Q186" s="57" t="s">
        <v>590</v>
      </c>
      <c r="R186" s="57"/>
      <c r="S186" s="57"/>
      <c r="T186" s="57" t="s">
        <v>590</v>
      </c>
    </row>
    <row r="187" spans="1:20" s="50" customFormat="1" ht="27">
      <c r="A187" s="13">
        <v>184</v>
      </c>
      <c r="B187" s="203" t="s">
        <v>1981</v>
      </c>
      <c r="C187" s="73" t="s">
        <v>1982</v>
      </c>
      <c r="D187" s="74" t="s">
        <v>1983</v>
      </c>
      <c r="E187" s="74" t="s">
        <v>14</v>
      </c>
      <c r="F187" s="204">
        <v>30</v>
      </c>
      <c r="G187" s="204" t="s">
        <v>1984</v>
      </c>
      <c r="H187" s="74" t="s">
        <v>1772</v>
      </c>
      <c r="I187" s="74" t="s">
        <v>253</v>
      </c>
      <c r="J187" s="51" t="s">
        <v>18</v>
      </c>
      <c r="K187" s="205">
        <v>3850</v>
      </c>
      <c r="L187" s="82">
        <v>2205</v>
      </c>
      <c r="M187" s="90">
        <v>10000</v>
      </c>
      <c r="N187" s="55">
        <f t="shared" si="2"/>
        <v>22050000</v>
      </c>
      <c r="O187" s="56">
        <v>3</v>
      </c>
      <c r="P187" s="51" t="s">
        <v>1773</v>
      </c>
      <c r="Q187" s="66" t="s">
        <v>590</v>
      </c>
      <c r="R187" s="66"/>
      <c r="S187" s="66"/>
      <c r="T187" s="66"/>
    </row>
    <row r="188" spans="1:20" s="50" customFormat="1" ht="38.25">
      <c r="A188" s="51">
        <v>185</v>
      </c>
      <c r="B188" s="14" t="s">
        <v>304</v>
      </c>
      <c r="C188" s="14" t="s">
        <v>128</v>
      </c>
      <c r="D188" s="13" t="s">
        <v>33</v>
      </c>
      <c r="E188" s="13" t="s">
        <v>14</v>
      </c>
      <c r="F188" s="13" t="s">
        <v>249</v>
      </c>
      <c r="G188" s="13" t="str">
        <f>VLOOKUP(B188,'[1]Mẫu số 11'!$E$11:$S$97,6,0)</f>
        <v>VN-11231-10</v>
      </c>
      <c r="H188" s="13" t="s">
        <v>305</v>
      </c>
      <c r="I188" s="13" t="s">
        <v>246</v>
      </c>
      <c r="J188" s="13" t="s">
        <v>27</v>
      </c>
      <c r="K188" s="31">
        <v>845300</v>
      </c>
      <c r="L188" s="31">
        <v>845300</v>
      </c>
      <c r="M188" s="33">
        <v>400</v>
      </c>
      <c r="N188" s="55">
        <f t="shared" si="2"/>
        <v>338120000</v>
      </c>
      <c r="O188" s="31" t="s">
        <v>2513</v>
      </c>
      <c r="P188" s="45" t="s">
        <v>407</v>
      </c>
      <c r="Q188" s="57" t="s">
        <v>590</v>
      </c>
      <c r="R188" s="57"/>
      <c r="S188" s="57"/>
      <c r="T188" s="57"/>
    </row>
    <row r="189" spans="1:20" s="50" customFormat="1" ht="38.25">
      <c r="A189" s="13">
        <v>186</v>
      </c>
      <c r="B189" s="14" t="s">
        <v>306</v>
      </c>
      <c r="C189" s="14" t="s">
        <v>128</v>
      </c>
      <c r="D189" s="13" t="s">
        <v>129</v>
      </c>
      <c r="E189" s="13" t="s">
        <v>14</v>
      </c>
      <c r="F189" s="13" t="s">
        <v>290</v>
      </c>
      <c r="G189" s="13" t="str">
        <f>VLOOKUP(B189,'[1]Mẫu số 11'!$E$11:$S$97,6,0)</f>
        <v>VN-11232-10</v>
      </c>
      <c r="H189" s="13" t="s">
        <v>305</v>
      </c>
      <c r="I189" s="13" t="s">
        <v>246</v>
      </c>
      <c r="J189" s="13" t="s">
        <v>27</v>
      </c>
      <c r="K189" s="31">
        <v>267500</v>
      </c>
      <c r="L189" s="31">
        <v>267500</v>
      </c>
      <c r="M189" s="33">
        <v>100</v>
      </c>
      <c r="N189" s="55">
        <f t="shared" si="2"/>
        <v>26750000</v>
      </c>
      <c r="O189" s="31" t="s">
        <v>2513</v>
      </c>
      <c r="P189" s="45" t="s">
        <v>407</v>
      </c>
      <c r="Q189" s="66" t="s">
        <v>590</v>
      </c>
      <c r="R189" s="66"/>
      <c r="S189" s="66"/>
      <c r="T189" s="66"/>
    </row>
    <row r="190" spans="1:20" s="50" customFormat="1" ht="40.5">
      <c r="A190" s="51">
        <v>187</v>
      </c>
      <c r="B190" s="74" t="s">
        <v>869</v>
      </c>
      <c r="C190" s="73" t="s">
        <v>870</v>
      </c>
      <c r="D190" s="74" t="s">
        <v>871</v>
      </c>
      <c r="E190" s="74" t="s">
        <v>872</v>
      </c>
      <c r="F190" s="74" t="s">
        <v>873</v>
      </c>
      <c r="G190" s="51" t="s">
        <v>874</v>
      </c>
      <c r="H190" s="54" t="s">
        <v>875</v>
      </c>
      <c r="I190" s="54" t="s">
        <v>256</v>
      </c>
      <c r="J190" s="51" t="s">
        <v>596</v>
      </c>
      <c r="K190" s="82">
        <v>5166</v>
      </c>
      <c r="L190" s="77">
        <v>5166</v>
      </c>
      <c r="M190" s="90">
        <v>10000</v>
      </c>
      <c r="N190" s="55">
        <f t="shared" si="2"/>
        <v>51660000</v>
      </c>
      <c r="O190" s="56">
        <v>1</v>
      </c>
      <c r="P190" s="51" t="s">
        <v>876</v>
      </c>
      <c r="Q190" s="57" t="s">
        <v>590</v>
      </c>
      <c r="R190" s="57"/>
      <c r="S190" s="57"/>
      <c r="T190" s="57"/>
    </row>
    <row r="191" spans="1:20" s="50" customFormat="1" ht="27">
      <c r="A191" s="13">
        <v>188</v>
      </c>
      <c r="B191" s="213" t="s">
        <v>1985</v>
      </c>
      <c r="C191" s="214" t="s">
        <v>1986</v>
      </c>
      <c r="D191" s="295" t="s">
        <v>599</v>
      </c>
      <c r="E191" s="213" t="s">
        <v>1987</v>
      </c>
      <c r="F191" s="215">
        <v>36</v>
      </c>
      <c r="G191" s="216" t="s">
        <v>1988</v>
      </c>
      <c r="H191" s="216" t="s">
        <v>1933</v>
      </c>
      <c r="I191" s="216" t="s">
        <v>1934</v>
      </c>
      <c r="J191" s="216" t="s">
        <v>442</v>
      </c>
      <c r="K191" s="221">
        <v>990</v>
      </c>
      <c r="L191" s="96">
        <v>711.9</v>
      </c>
      <c r="M191" s="218">
        <v>10000</v>
      </c>
      <c r="N191" s="55">
        <f t="shared" si="2"/>
        <v>7119000</v>
      </c>
      <c r="O191" s="56">
        <v>3</v>
      </c>
      <c r="P191" s="219" t="s">
        <v>1933</v>
      </c>
      <c r="Q191" s="57" t="s">
        <v>590</v>
      </c>
      <c r="R191" s="57"/>
      <c r="S191" s="57"/>
      <c r="T191" s="57"/>
    </row>
    <row r="192" spans="1:20" s="50" customFormat="1" ht="40.5">
      <c r="A192" s="51">
        <v>189</v>
      </c>
      <c r="B192" s="72" t="s">
        <v>1619</v>
      </c>
      <c r="C192" s="73" t="s">
        <v>1620</v>
      </c>
      <c r="D192" s="74" t="s">
        <v>1621</v>
      </c>
      <c r="E192" s="74" t="s">
        <v>1622</v>
      </c>
      <c r="F192" s="74" t="s">
        <v>1623</v>
      </c>
      <c r="G192" s="74" t="s">
        <v>1624</v>
      </c>
      <c r="H192" s="74" t="s">
        <v>1625</v>
      </c>
      <c r="I192" s="74" t="s">
        <v>1626</v>
      </c>
      <c r="J192" s="74" t="s">
        <v>37</v>
      </c>
      <c r="K192" s="76">
        <v>229000</v>
      </c>
      <c r="L192" s="77">
        <v>170000</v>
      </c>
      <c r="M192" s="76">
        <v>10000</v>
      </c>
      <c r="N192" s="55">
        <f t="shared" si="2"/>
        <v>1700000000</v>
      </c>
      <c r="O192" s="56">
        <v>2</v>
      </c>
      <c r="P192" s="74" t="s">
        <v>1081</v>
      </c>
      <c r="Q192" s="57" t="s">
        <v>590</v>
      </c>
      <c r="R192" s="57"/>
      <c r="S192" s="57"/>
      <c r="T192" s="57"/>
    </row>
    <row r="193" spans="1:20" s="50" customFormat="1" ht="54">
      <c r="A193" s="13">
        <v>190</v>
      </c>
      <c r="B193" s="72" t="s">
        <v>1612</v>
      </c>
      <c r="C193" s="73" t="s">
        <v>1613</v>
      </c>
      <c r="D193" s="74" t="s">
        <v>1614</v>
      </c>
      <c r="E193" s="74" t="s">
        <v>14</v>
      </c>
      <c r="F193" s="51">
        <v>24</v>
      </c>
      <c r="G193" s="74" t="s">
        <v>1615</v>
      </c>
      <c r="H193" s="74" t="s">
        <v>1616</v>
      </c>
      <c r="I193" s="51" t="s">
        <v>447</v>
      </c>
      <c r="J193" s="51" t="s">
        <v>1617</v>
      </c>
      <c r="K193" s="76">
        <v>131250</v>
      </c>
      <c r="L193" s="77">
        <v>94400</v>
      </c>
      <c r="M193" s="90">
        <v>25000</v>
      </c>
      <c r="N193" s="55">
        <f t="shared" si="2"/>
        <v>2360000000</v>
      </c>
      <c r="O193" s="56">
        <v>2</v>
      </c>
      <c r="P193" s="51" t="s">
        <v>1618</v>
      </c>
      <c r="Q193" s="57" t="s">
        <v>590</v>
      </c>
      <c r="R193" s="57"/>
      <c r="S193" s="57"/>
      <c r="T193" s="57"/>
    </row>
    <row r="194" spans="1:20" s="50" customFormat="1" ht="81">
      <c r="A194" s="51">
        <v>191</v>
      </c>
      <c r="B194" s="72" t="s">
        <v>1989</v>
      </c>
      <c r="C194" s="73" t="s">
        <v>1613</v>
      </c>
      <c r="D194" s="74" t="s">
        <v>1990</v>
      </c>
      <c r="E194" s="74" t="s">
        <v>14</v>
      </c>
      <c r="F194" s="74">
        <v>24</v>
      </c>
      <c r="G194" s="224" t="s">
        <v>1991</v>
      </c>
      <c r="H194" s="144" t="s">
        <v>1992</v>
      </c>
      <c r="I194" s="62" t="s">
        <v>1993</v>
      </c>
      <c r="J194" s="74" t="s">
        <v>1994</v>
      </c>
      <c r="K194" s="90">
        <v>159500</v>
      </c>
      <c r="L194" s="91">
        <v>151000</v>
      </c>
      <c r="M194" s="90">
        <v>10000</v>
      </c>
      <c r="N194" s="55">
        <f t="shared" si="2"/>
        <v>1510000000</v>
      </c>
      <c r="O194" s="56">
        <v>3</v>
      </c>
      <c r="P194" s="51" t="s">
        <v>1069</v>
      </c>
      <c r="Q194" s="57" t="s">
        <v>590</v>
      </c>
      <c r="R194" s="57"/>
      <c r="S194" s="57"/>
      <c r="T194" s="57"/>
    </row>
    <row r="195" spans="1:20" s="50" customFormat="1" ht="67.5">
      <c r="A195" s="13">
        <v>192</v>
      </c>
      <c r="B195" s="130" t="s">
        <v>1995</v>
      </c>
      <c r="C195" s="59" t="s">
        <v>1613</v>
      </c>
      <c r="D195" s="62" t="s">
        <v>1996</v>
      </c>
      <c r="E195" s="62" t="s">
        <v>14</v>
      </c>
      <c r="F195" s="152" t="s">
        <v>224</v>
      </c>
      <c r="G195" s="62" t="s">
        <v>1997</v>
      </c>
      <c r="H195" s="62" t="s">
        <v>1998</v>
      </c>
      <c r="I195" s="62" t="s">
        <v>253</v>
      </c>
      <c r="J195" s="62" t="s">
        <v>1999</v>
      </c>
      <c r="K195" s="96">
        <v>350000</v>
      </c>
      <c r="L195" s="96">
        <v>330000</v>
      </c>
      <c r="M195" s="71">
        <v>1000</v>
      </c>
      <c r="N195" s="55">
        <f t="shared" si="2"/>
        <v>330000000</v>
      </c>
      <c r="O195" s="56">
        <v>3</v>
      </c>
      <c r="P195" s="61" t="s">
        <v>616</v>
      </c>
      <c r="Q195" s="57" t="s">
        <v>590</v>
      </c>
      <c r="R195" s="66"/>
      <c r="S195" s="66"/>
      <c r="T195" s="66" t="s">
        <v>590</v>
      </c>
    </row>
    <row r="196" spans="1:20" s="50" customFormat="1" ht="38.25">
      <c r="A196" s="51">
        <v>193</v>
      </c>
      <c r="B196" s="14" t="s">
        <v>307</v>
      </c>
      <c r="C196" s="14" t="s">
        <v>130</v>
      </c>
      <c r="D196" s="13" t="s">
        <v>58</v>
      </c>
      <c r="E196" s="13" t="s">
        <v>11</v>
      </c>
      <c r="F196" s="13" t="s">
        <v>224</v>
      </c>
      <c r="G196" s="13" t="str">
        <f>VLOOKUP(B196,'[1]Mẫu số 11'!$E$11:$S$97,6,0)</f>
        <v>VN-11681-11</v>
      </c>
      <c r="H196" s="13" t="s">
        <v>280</v>
      </c>
      <c r="I196" s="13" t="s">
        <v>281</v>
      </c>
      <c r="J196" s="13" t="s">
        <v>26</v>
      </c>
      <c r="K196" s="31">
        <v>24702</v>
      </c>
      <c r="L196" s="31">
        <v>22456</v>
      </c>
      <c r="M196" s="33">
        <v>3000</v>
      </c>
      <c r="N196" s="55">
        <f t="shared" si="2"/>
        <v>67368000</v>
      </c>
      <c r="O196" s="31" t="s">
        <v>2513</v>
      </c>
      <c r="P196" s="45" t="s">
        <v>407</v>
      </c>
      <c r="Q196" s="57" t="s">
        <v>590</v>
      </c>
      <c r="R196" s="57"/>
      <c r="S196" s="57"/>
      <c r="T196" s="57"/>
    </row>
    <row r="197" spans="1:20" s="50" customFormat="1" ht="25.5">
      <c r="A197" s="13">
        <v>194</v>
      </c>
      <c r="B197" s="14" t="s">
        <v>308</v>
      </c>
      <c r="C197" s="14" t="s">
        <v>41</v>
      </c>
      <c r="D197" s="13" t="s">
        <v>42</v>
      </c>
      <c r="E197" s="13" t="s">
        <v>14</v>
      </c>
      <c r="F197" s="13" t="s">
        <v>224</v>
      </c>
      <c r="G197" s="13" t="str">
        <f>VLOOKUP(B197,'[1]Mẫu số 11'!$E$11:$S$97,6,0)</f>
        <v>VN-15719-12</v>
      </c>
      <c r="H197" s="13" t="s">
        <v>280</v>
      </c>
      <c r="I197" s="13" t="s">
        <v>281</v>
      </c>
      <c r="J197" s="13" t="s">
        <v>27</v>
      </c>
      <c r="K197" s="31">
        <v>153560</v>
      </c>
      <c r="L197" s="31">
        <v>153560</v>
      </c>
      <c r="M197" s="33">
        <v>1000</v>
      </c>
      <c r="N197" s="55">
        <f aca="true" t="shared" si="3" ref="N197:N260">+L197*M197</f>
        <v>153560000</v>
      </c>
      <c r="O197" s="31" t="s">
        <v>2513</v>
      </c>
      <c r="P197" s="45" t="s">
        <v>407</v>
      </c>
      <c r="Q197" s="66" t="s">
        <v>590</v>
      </c>
      <c r="R197" s="66"/>
      <c r="S197" s="66"/>
      <c r="T197" s="66"/>
    </row>
    <row r="198" spans="1:20" s="50" customFormat="1" ht="40.5">
      <c r="A198" s="51">
        <v>195</v>
      </c>
      <c r="B198" s="130" t="s">
        <v>877</v>
      </c>
      <c r="C198" s="59" t="s">
        <v>878</v>
      </c>
      <c r="D198" s="62" t="s">
        <v>879</v>
      </c>
      <c r="E198" s="62" t="s">
        <v>880</v>
      </c>
      <c r="F198" s="62" t="s">
        <v>224</v>
      </c>
      <c r="G198" s="62" t="s">
        <v>881</v>
      </c>
      <c r="H198" s="62" t="s">
        <v>882</v>
      </c>
      <c r="I198" s="100" t="s">
        <v>769</v>
      </c>
      <c r="J198" s="62" t="s">
        <v>604</v>
      </c>
      <c r="K198" s="63">
        <v>118000</v>
      </c>
      <c r="L198" s="131">
        <v>78500</v>
      </c>
      <c r="M198" s="63">
        <v>2500</v>
      </c>
      <c r="N198" s="55">
        <f t="shared" si="3"/>
        <v>196250000</v>
      </c>
      <c r="O198" s="56">
        <v>1</v>
      </c>
      <c r="P198" s="61" t="s">
        <v>591</v>
      </c>
      <c r="Q198" s="66" t="s">
        <v>590</v>
      </c>
      <c r="R198" s="66"/>
      <c r="S198" s="66"/>
      <c r="T198" s="66"/>
    </row>
    <row r="199" spans="1:20" s="50" customFormat="1" ht="94.5">
      <c r="A199" s="13">
        <v>196</v>
      </c>
      <c r="B199" s="52" t="s">
        <v>883</v>
      </c>
      <c r="C199" s="53" t="s">
        <v>884</v>
      </c>
      <c r="D199" s="54" t="s">
        <v>43</v>
      </c>
      <c r="E199" s="54" t="s">
        <v>11</v>
      </c>
      <c r="F199" s="54" t="s">
        <v>224</v>
      </c>
      <c r="G199" s="54" t="s">
        <v>885</v>
      </c>
      <c r="H199" s="54" t="s">
        <v>886</v>
      </c>
      <c r="I199" s="54" t="s">
        <v>887</v>
      </c>
      <c r="J199" s="54" t="s">
        <v>12</v>
      </c>
      <c r="K199" s="55">
        <v>3275</v>
      </c>
      <c r="L199" s="56">
        <v>3275</v>
      </c>
      <c r="M199" s="55">
        <v>300</v>
      </c>
      <c r="N199" s="55">
        <f t="shared" si="3"/>
        <v>982500</v>
      </c>
      <c r="O199" s="56">
        <v>1</v>
      </c>
      <c r="P199" s="51" t="s">
        <v>407</v>
      </c>
      <c r="Q199" s="66" t="s">
        <v>590</v>
      </c>
      <c r="R199" s="66"/>
      <c r="S199" s="66"/>
      <c r="T199" s="66"/>
    </row>
    <row r="200" spans="1:20" s="50" customFormat="1" ht="81">
      <c r="A200" s="51">
        <v>197</v>
      </c>
      <c r="B200" s="130" t="s">
        <v>888</v>
      </c>
      <c r="C200" s="59" t="s">
        <v>889</v>
      </c>
      <c r="D200" s="62" t="s">
        <v>890</v>
      </c>
      <c r="E200" s="62" t="s">
        <v>891</v>
      </c>
      <c r="F200" s="62" t="s">
        <v>249</v>
      </c>
      <c r="G200" s="62" t="s">
        <v>892</v>
      </c>
      <c r="H200" s="62" t="s">
        <v>602</v>
      </c>
      <c r="I200" s="62" t="s">
        <v>893</v>
      </c>
      <c r="J200" s="62" t="s">
        <v>237</v>
      </c>
      <c r="K200" s="65">
        <v>25000</v>
      </c>
      <c r="L200" s="131">
        <v>25000</v>
      </c>
      <c r="M200" s="65">
        <v>4000</v>
      </c>
      <c r="N200" s="55">
        <f t="shared" si="3"/>
        <v>100000000</v>
      </c>
      <c r="O200" s="56">
        <v>1</v>
      </c>
      <c r="P200" s="61" t="s">
        <v>591</v>
      </c>
      <c r="Q200" s="57" t="s">
        <v>590</v>
      </c>
      <c r="R200" s="57"/>
      <c r="S200" s="57"/>
      <c r="T200" s="57"/>
    </row>
    <row r="201" spans="1:20" s="50" customFormat="1" ht="54">
      <c r="A201" s="13">
        <v>198</v>
      </c>
      <c r="B201" s="52" t="s">
        <v>894</v>
      </c>
      <c r="C201" s="53" t="s">
        <v>895</v>
      </c>
      <c r="D201" s="54" t="s">
        <v>853</v>
      </c>
      <c r="E201" s="54" t="s">
        <v>14</v>
      </c>
      <c r="F201" s="54" t="s">
        <v>224</v>
      </c>
      <c r="G201" s="54" t="s">
        <v>896</v>
      </c>
      <c r="H201" s="54" t="s">
        <v>225</v>
      </c>
      <c r="I201" s="54" t="s">
        <v>226</v>
      </c>
      <c r="J201" s="54" t="s">
        <v>897</v>
      </c>
      <c r="K201" s="55">
        <v>120000</v>
      </c>
      <c r="L201" s="56">
        <v>120000</v>
      </c>
      <c r="M201" s="55">
        <v>500</v>
      </c>
      <c r="N201" s="55">
        <f t="shared" si="3"/>
        <v>60000000</v>
      </c>
      <c r="O201" s="56">
        <v>1</v>
      </c>
      <c r="P201" s="51" t="s">
        <v>407</v>
      </c>
      <c r="Q201" s="57" t="s">
        <v>590</v>
      </c>
      <c r="R201" s="57"/>
      <c r="S201" s="57"/>
      <c r="T201" s="57"/>
    </row>
    <row r="202" spans="1:20" s="50" customFormat="1" ht="54">
      <c r="A202" s="51">
        <v>199</v>
      </c>
      <c r="B202" s="52" t="s">
        <v>898</v>
      </c>
      <c r="C202" s="53" t="s">
        <v>899</v>
      </c>
      <c r="D202" s="54" t="s">
        <v>32</v>
      </c>
      <c r="E202" s="54" t="s">
        <v>14</v>
      </c>
      <c r="F202" s="54" t="s">
        <v>249</v>
      </c>
      <c r="G202" s="54" t="s">
        <v>900</v>
      </c>
      <c r="H202" s="54" t="s">
        <v>409</v>
      </c>
      <c r="I202" s="54" t="s">
        <v>232</v>
      </c>
      <c r="J202" s="54" t="s">
        <v>27</v>
      </c>
      <c r="K202" s="55">
        <v>166226</v>
      </c>
      <c r="L202" s="56">
        <v>117488</v>
      </c>
      <c r="M202" s="55">
        <v>300</v>
      </c>
      <c r="N202" s="55">
        <f t="shared" si="3"/>
        <v>35246400</v>
      </c>
      <c r="O202" s="56">
        <v>1</v>
      </c>
      <c r="P202" s="51" t="s">
        <v>407</v>
      </c>
      <c r="Q202" s="57" t="s">
        <v>590</v>
      </c>
      <c r="R202" s="57"/>
      <c r="S202" s="57"/>
      <c r="T202" s="57"/>
    </row>
    <row r="203" spans="1:20" s="50" customFormat="1" ht="27">
      <c r="A203" s="13">
        <v>200</v>
      </c>
      <c r="B203" s="72" t="s">
        <v>901</v>
      </c>
      <c r="C203" s="79" t="s">
        <v>902</v>
      </c>
      <c r="D203" s="51" t="s">
        <v>903</v>
      </c>
      <c r="E203" s="74" t="s">
        <v>904</v>
      </c>
      <c r="F203" s="51">
        <v>24</v>
      </c>
      <c r="G203" s="74" t="s">
        <v>905</v>
      </c>
      <c r="H203" s="74" t="s">
        <v>634</v>
      </c>
      <c r="I203" s="51" t="s">
        <v>302</v>
      </c>
      <c r="J203" s="51" t="s">
        <v>25</v>
      </c>
      <c r="K203" s="76">
        <v>64240</v>
      </c>
      <c r="L203" s="80">
        <v>38850</v>
      </c>
      <c r="M203" s="76">
        <v>3500</v>
      </c>
      <c r="N203" s="55">
        <f t="shared" si="3"/>
        <v>135975000</v>
      </c>
      <c r="O203" s="56">
        <v>1</v>
      </c>
      <c r="P203" s="51" t="s">
        <v>635</v>
      </c>
      <c r="Q203" s="105" t="s">
        <v>590</v>
      </c>
      <c r="R203" s="105"/>
      <c r="S203" s="105"/>
      <c r="T203" s="105"/>
    </row>
    <row r="204" spans="1:20" s="50" customFormat="1" ht="89.25">
      <c r="A204" s="51">
        <v>201</v>
      </c>
      <c r="B204" s="17" t="s">
        <v>483</v>
      </c>
      <c r="C204" s="17" t="s">
        <v>484</v>
      </c>
      <c r="D204" s="16" t="s">
        <v>131</v>
      </c>
      <c r="E204" s="18" t="s">
        <v>439</v>
      </c>
      <c r="F204" s="16" t="s">
        <v>249</v>
      </c>
      <c r="G204" s="16" t="s">
        <v>485</v>
      </c>
      <c r="H204" s="16" t="s">
        <v>486</v>
      </c>
      <c r="I204" s="16" t="s">
        <v>337</v>
      </c>
      <c r="J204" s="16" t="s">
        <v>442</v>
      </c>
      <c r="K204" s="34">
        <v>10561</v>
      </c>
      <c r="L204" s="34">
        <v>10559</v>
      </c>
      <c r="M204" s="34">
        <v>10000</v>
      </c>
      <c r="N204" s="55">
        <f t="shared" si="3"/>
        <v>105590000</v>
      </c>
      <c r="O204" s="31" t="s">
        <v>2513</v>
      </c>
      <c r="P204" s="46" t="s">
        <v>588</v>
      </c>
      <c r="Q204" s="57" t="s">
        <v>590</v>
      </c>
      <c r="R204" s="57"/>
      <c r="S204" s="57"/>
      <c r="T204" s="57"/>
    </row>
    <row r="205" spans="1:20" s="50" customFormat="1" ht="40.5">
      <c r="A205" s="13">
        <v>202</v>
      </c>
      <c r="B205" s="121" t="s">
        <v>906</v>
      </c>
      <c r="C205" s="73" t="s">
        <v>907</v>
      </c>
      <c r="D205" s="74" t="s">
        <v>908</v>
      </c>
      <c r="E205" s="122" t="s">
        <v>909</v>
      </c>
      <c r="F205" s="132">
        <v>36</v>
      </c>
      <c r="G205" s="122" t="s">
        <v>910</v>
      </c>
      <c r="H205" s="122" t="s">
        <v>911</v>
      </c>
      <c r="I205" s="74" t="s">
        <v>733</v>
      </c>
      <c r="J205" s="51" t="s">
        <v>18</v>
      </c>
      <c r="K205" s="124">
        <v>13501</v>
      </c>
      <c r="L205" s="87">
        <v>9954</v>
      </c>
      <c r="M205" s="90">
        <v>25000</v>
      </c>
      <c r="N205" s="55">
        <f t="shared" si="3"/>
        <v>248850000</v>
      </c>
      <c r="O205" s="56">
        <v>1</v>
      </c>
      <c r="P205" s="51" t="s">
        <v>247</v>
      </c>
      <c r="Q205" s="57" t="s">
        <v>590</v>
      </c>
      <c r="R205" s="57"/>
      <c r="S205" s="57"/>
      <c r="T205" s="57" t="s">
        <v>590</v>
      </c>
    </row>
    <row r="206" spans="1:20" s="50" customFormat="1" ht="54">
      <c r="A206" s="51">
        <v>203</v>
      </c>
      <c r="B206" s="72" t="s">
        <v>1627</v>
      </c>
      <c r="C206" s="186" t="s">
        <v>2505</v>
      </c>
      <c r="D206" s="54" t="s">
        <v>65</v>
      </c>
      <c r="E206" s="54" t="s">
        <v>1628</v>
      </c>
      <c r="F206" s="99">
        <v>36</v>
      </c>
      <c r="G206" s="74" t="s">
        <v>1629</v>
      </c>
      <c r="H206" s="74" t="s">
        <v>1595</v>
      </c>
      <c r="I206" s="74" t="s">
        <v>253</v>
      </c>
      <c r="J206" s="75" t="s">
        <v>31</v>
      </c>
      <c r="K206" s="71">
        <v>1650</v>
      </c>
      <c r="L206" s="96">
        <v>1090</v>
      </c>
      <c r="M206" s="78">
        <v>1000</v>
      </c>
      <c r="N206" s="55">
        <f t="shared" si="3"/>
        <v>1090000</v>
      </c>
      <c r="O206" s="56">
        <v>2</v>
      </c>
      <c r="P206" s="51" t="s">
        <v>1596</v>
      </c>
      <c r="Q206" s="57" t="s">
        <v>590</v>
      </c>
      <c r="R206" s="57"/>
      <c r="S206" s="57"/>
      <c r="T206" s="57" t="s">
        <v>590</v>
      </c>
    </row>
    <row r="207" spans="1:20" s="50" customFormat="1" ht="94.5">
      <c r="A207" s="13">
        <v>204</v>
      </c>
      <c r="B207" s="225" t="s">
        <v>2000</v>
      </c>
      <c r="C207" s="226" t="s">
        <v>2001</v>
      </c>
      <c r="D207" s="67" t="s">
        <v>2002</v>
      </c>
      <c r="E207" s="227" t="s">
        <v>2003</v>
      </c>
      <c r="F207" s="228">
        <v>24</v>
      </c>
      <c r="G207" s="228" t="s">
        <v>2004</v>
      </c>
      <c r="H207" s="67" t="s">
        <v>2005</v>
      </c>
      <c r="I207" s="67" t="s">
        <v>253</v>
      </c>
      <c r="J207" s="228" t="s">
        <v>2006</v>
      </c>
      <c r="K207" s="229">
        <v>830000</v>
      </c>
      <c r="L207" s="131">
        <v>830000</v>
      </c>
      <c r="M207" s="71">
        <v>1000</v>
      </c>
      <c r="N207" s="55">
        <f t="shared" si="3"/>
        <v>830000000</v>
      </c>
      <c r="O207" s="56">
        <v>3</v>
      </c>
      <c r="P207" s="62" t="s">
        <v>2007</v>
      </c>
      <c r="Q207" s="57" t="s">
        <v>590</v>
      </c>
      <c r="R207" s="57"/>
      <c r="S207" s="57"/>
      <c r="T207" s="57"/>
    </row>
    <row r="208" spans="1:20" s="50" customFormat="1" ht="54">
      <c r="A208" s="51">
        <v>205</v>
      </c>
      <c r="B208" s="72" t="s">
        <v>912</v>
      </c>
      <c r="C208" s="79" t="s">
        <v>913</v>
      </c>
      <c r="D208" s="51" t="s">
        <v>914</v>
      </c>
      <c r="E208" s="74" t="s">
        <v>915</v>
      </c>
      <c r="F208" s="51">
        <v>24</v>
      </c>
      <c r="G208" s="74" t="s">
        <v>916</v>
      </c>
      <c r="H208" s="74" t="s">
        <v>634</v>
      </c>
      <c r="I208" s="51" t="s">
        <v>302</v>
      </c>
      <c r="J208" s="51" t="s">
        <v>227</v>
      </c>
      <c r="K208" s="76">
        <v>429577</v>
      </c>
      <c r="L208" s="80">
        <v>270000</v>
      </c>
      <c r="M208" s="76">
        <v>200</v>
      </c>
      <c r="N208" s="55">
        <f t="shared" si="3"/>
        <v>54000000</v>
      </c>
      <c r="O208" s="56">
        <v>1</v>
      </c>
      <c r="P208" s="51" t="s">
        <v>635</v>
      </c>
      <c r="Q208" s="57" t="s">
        <v>590</v>
      </c>
      <c r="R208" s="57"/>
      <c r="S208" s="57"/>
      <c r="T208" s="57" t="s">
        <v>590</v>
      </c>
    </row>
    <row r="209" spans="1:20" s="50" customFormat="1" ht="27">
      <c r="A209" s="13">
        <v>206</v>
      </c>
      <c r="B209" s="72" t="s">
        <v>1630</v>
      </c>
      <c r="C209" s="73" t="s">
        <v>1631</v>
      </c>
      <c r="D209" s="74" t="s">
        <v>1632</v>
      </c>
      <c r="E209" s="74" t="s">
        <v>11</v>
      </c>
      <c r="F209" s="74" t="s">
        <v>249</v>
      </c>
      <c r="G209" s="74" t="s">
        <v>1633</v>
      </c>
      <c r="H209" s="74" t="s">
        <v>1525</v>
      </c>
      <c r="I209" s="74" t="s">
        <v>253</v>
      </c>
      <c r="J209" s="51" t="s">
        <v>12</v>
      </c>
      <c r="K209" s="82">
        <v>12000</v>
      </c>
      <c r="L209" s="87">
        <v>12000</v>
      </c>
      <c r="M209" s="83">
        <v>2000</v>
      </c>
      <c r="N209" s="55">
        <f t="shared" si="3"/>
        <v>24000000</v>
      </c>
      <c r="O209" s="56">
        <v>2</v>
      </c>
      <c r="P209" s="51" t="s">
        <v>1005</v>
      </c>
      <c r="Q209" s="89" t="s">
        <v>590</v>
      </c>
      <c r="R209" s="89"/>
      <c r="S209" s="89"/>
      <c r="T209" s="89"/>
    </row>
    <row r="210" spans="1:20" s="50" customFormat="1" ht="27">
      <c r="A210" s="51">
        <v>207</v>
      </c>
      <c r="B210" s="72" t="s">
        <v>1634</v>
      </c>
      <c r="C210" s="73" t="s">
        <v>1635</v>
      </c>
      <c r="D210" s="74" t="s">
        <v>21</v>
      </c>
      <c r="E210" s="74" t="s">
        <v>11</v>
      </c>
      <c r="F210" s="74" t="s">
        <v>224</v>
      </c>
      <c r="G210" s="74" t="s">
        <v>1636</v>
      </c>
      <c r="H210" s="74" t="s">
        <v>1525</v>
      </c>
      <c r="I210" s="74" t="s">
        <v>253</v>
      </c>
      <c r="J210" s="51" t="s">
        <v>12</v>
      </c>
      <c r="K210" s="82">
        <v>2000</v>
      </c>
      <c r="L210" s="87">
        <v>1500</v>
      </c>
      <c r="M210" s="83">
        <v>15000</v>
      </c>
      <c r="N210" s="55">
        <f t="shared" si="3"/>
        <v>22500000</v>
      </c>
      <c r="O210" s="56">
        <v>2</v>
      </c>
      <c r="P210" s="51" t="s">
        <v>1005</v>
      </c>
      <c r="Q210" s="57" t="s">
        <v>590</v>
      </c>
      <c r="R210" s="57"/>
      <c r="S210" s="57"/>
      <c r="T210" s="57"/>
    </row>
    <row r="211" spans="1:20" s="50" customFormat="1" ht="63.75">
      <c r="A211" s="13">
        <v>208</v>
      </c>
      <c r="B211" s="17" t="s">
        <v>494</v>
      </c>
      <c r="C211" s="17" t="s">
        <v>495</v>
      </c>
      <c r="D211" s="16" t="s">
        <v>496</v>
      </c>
      <c r="E211" s="18" t="s">
        <v>429</v>
      </c>
      <c r="F211" s="16" t="s">
        <v>249</v>
      </c>
      <c r="G211" s="16" t="s">
        <v>132</v>
      </c>
      <c r="H211" s="16" t="s">
        <v>497</v>
      </c>
      <c r="I211" s="16" t="s">
        <v>482</v>
      </c>
      <c r="J211" s="16" t="s">
        <v>37</v>
      </c>
      <c r="K211" s="34">
        <v>30072</v>
      </c>
      <c r="L211" s="34">
        <v>27930</v>
      </c>
      <c r="M211" s="34">
        <v>500</v>
      </c>
      <c r="N211" s="55">
        <f t="shared" si="3"/>
        <v>13965000</v>
      </c>
      <c r="O211" s="31" t="s">
        <v>2513</v>
      </c>
      <c r="P211" s="46" t="s">
        <v>588</v>
      </c>
      <c r="Q211" s="57" t="s">
        <v>590</v>
      </c>
      <c r="R211" s="57"/>
      <c r="S211" s="57"/>
      <c r="T211" s="57"/>
    </row>
    <row r="212" spans="1:20" s="50" customFormat="1" ht="14.25">
      <c r="A212" s="51">
        <v>209</v>
      </c>
      <c r="B212" s="118" t="s">
        <v>2438</v>
      </c>
      <c r="C212" s="73" t="s">
        <v>2439</v>
      </c>
      <c r="D212" s="74" t="s">
        <v>626</v>
      </c>
      <c r="E212" s="72" t="s">
        <v>14</v>
      </c>
      <c r="F212" s="51">
        <v>24</v>
      </c>
      <c r="G212" s="51" t="s">
        <v>2440</v>
      </c>
      <c r="H212" s="51" t="s">
        <v>1904</v>
      </c>
      <c r="I212" s="51" t="s">
        <v>253</v>
      </c>
      <c r="J212" s="51" t="s">
        <v>37</v>
      </c>
      <c r="K212" s="90">
        <v>36000</v>
      </c>
      <c r="L212" s="83">
        <v>27489</v>
      </c>
      <c r="M212" s="90">
        <v>1000</v>
      </c>
      <c r="N212" s="55">
        <f t="shared" si="3"/>
        <v>27489000</v>
      </c>
      <c r="O212" s="56">
        <v>5</v>
      </c>
      <c r="P212" s="51" t="s">
        <v>1905</v>
      </c>
      <c r="Q212" s="57" t="s">
        <v>590</v>
      </c>
      <c r="R212" s="57"/>
      <c r="S212" s="57"/>
      <c r="T212" s="57"/>
    </row>
    <row r="213" spans="1:20" s="50" customFormat="1" ht="51">
      <c r="A213" s="13">
        <v>210</v>
      </c>
      <c r="B213" s="14" t="s">
        <v>309</v>
      </c>
      <c r="C213" s="14" t="s">
        <v>133</v>
      </c>
      <c r="D213" s="13" t="s">
        <v>134</v>
      </c>
      <c r="E213" s="13" t="s">
        <v>56</v>
      </c>
      <c r="F213" s="13" t="s">
        <v>249</v>
      </c>
      <c r="G213" s="13" t="str">
        <f>VLOOKUP(B213,'[1]Mẫu số 11'!$E$11:$S$97,6,0)</f>
        <v>VN-12459-11</v>
      </c>
      <c r="H213" s="13" t="s">
        <v>286</v>
      </c>
      <c r="I213" s="13" t="s">
        <v>263</v>
      </c>
      <c r="J213" s="13" t="s">
        <v>135</v>
      </c>
      <c r="K213" s="31">
        <v>173191</v>
      </c>
      <c r="L213" s="31">
        <v>173191</v>
      </c>
      <c r="M213" s="33">
        <v>1000</v>
      </c>
      <c r="N213" s="55">
        <f t="shared" si="3"/>
        <v>173191000</v>
      </c>
      <c r="O213" s="31" t="s">
        <v>2513</v>
      </c>
      <c r="P213" s="45" t="s">
        <v>407</v>
      </c>
      <c r="Q213" s="57" t="s">
        <v>590</v>
      </c>
      <c r="R213" s="57"/>
      <c r="S213" s="57"/>
      <c r="T213" s="57"/>
    </row>
    <row r="214" spans="1:20" s="50" customFormat="1" ht="51">
      <c r="A214" s="51">
        <v>211</v>
      </c>
      <c r="B214" s="14" t="s">
        <v>316</v>
      </c>
      <c r="C214" s="14" t="s">
        <v>220</v>
      </c>
      <c r="D214" s="13" t="s">
        <v>138</v>
      </c>
      <c r="E214" s="13" t="s">
        <v>80</v>
      </c>
      <c r="F214" s="13" t="s">
        <v>249</v>
      </c>
      <c r="G214" s="13" t="str">
        <f>VLOOKUP(B214,'[1]Mẫu số 11'!$E$11:$S$97,6,0)</f>
        <v>VN-12459-11</v>
      </c>
      <c r="H214" s="13" t="s">
        <v>317</v>
      </c>
      <c r="I214" s="13" t="s">
        <v>263</v>
      </c>
      <c r="J214" s="13" t="s">
        <v>17</v>
      </c>
      <c r="K214" s="31">
        <v>126000</v>
      </c>
      <c r="L214" s="31">
        <v>126000</v>
      </c>
      <c r="M214" s="33">
        <v>200</v>
      </c>
      <c r="N214" s="55">
        <f t="shared" si="3"/>
        <v>25200000</v>
      </c>
      <c r="O214" s="31" t="s">
        <v>2513</v>
      </c>
      <c r="P214" s="45" t="s">
        <v>407</v>
      </c>
      <c r="Q214" s="57" t="s">
        <v>590</v>
      </c>
      <c r="R214" s="57"/>
      <c r="S214" s="57"/>
      <c r="T214" s="57"/>
    </row>
    <row r="215" spans="1:20" s="50" customFormat="1" ht="51">
      <c r="A215" s="13">
        <v>212</v>
      </c>
      <c r="B215" s="14" t="s">
        <v>318</v>
      </c>
      <c r="C215" s="14" t="s">
        <v>220</v>
      </c>
      <c r="D215" s="13" t="s">
        <v>139</v>
      </c>
      <c r="E215" s="13" t="s">
        <v>80</v>
      </c>
      <c r="F215" s="13" t="s">
        <v>249</v>
      </c>
      <c r="G215" s="13" t="str">
        <f>VLOOKUP(B215,'[1]Mẫu số 11'!$E$11:$S$97,6,0)</f>
        <v>VN-12459-11</v>
      </c>
      <c r="H215" s="13" t="s">
        <v>286</v>
      </c>
      <c r="I215" s="13" t="s">
        <v>263</v>
      </c>
      <c r="J215" s="13" t="s">
        <v>17</v>
      </c>
      <c r="K215" s="31">
        <v>210000</v>
      </c>
      <c r="L215" s="31">
        <v>210000</v>
      </c>
      <c r="M215" s="33">
        <v>200</v>
      </c>
      <c r="N215" s="55">
        <f t="shared" si="3"/>
        <v>42000000</v>
      </c>
      <c r="O215" s="31" t="s">
        <v>2513</v>
      </c>
      <c r="P215" s="45" t="s">
        <v>407</v>
      </c>
      <c r="Q215" s="57" t="s">
        <v>590</v>
      </c>
      <c r="R215" s="57"/>
      <c r="S215" s="57"/>
      <c r="T215" s="57"/>
    </row>
    <row r="216" spans="1:20" s="50" customFormat="1" ht="89.25">
      <c r="A216" s="51">
        <v>213</v>
      </c>
      <c r="B216" s="14" t="s">
        <v>310</v>
      </c>
      <c r="C216" s="14" t="s">
        <v>136</v>
      </c>
      <c r="D216" s="13" t="s">
        <v>311</v>
      </c>
      <c r="E216" s="13" t="s">
        <v>56</v>
      </c>
      <c r="F216" s="13" t="s">
        <v>224</v>
      </c>
      <c r="G216" s="13" t="str">
        <f>VLOOKUP(B216,'[1]Mẫu số 11'!$E$11:$S$97,6,0)</f>
        <v>VN-16267-13</v>
      </c>
      <c r="H216" s="13" t="s">
        <v>312</v>
      </c>
      <c r="I216" s="13" t="s">
        <v>313</v>
      </c>
      <c r="J216" s="13" t="s">
        <v>27</v>
      </c>
      <c r="K216" s="31">
        <v>106462</v>
      </c>
      <c r="L216" s="31">
        <v>106462</v>
      </c>
      <c r="M216" s="33">
        <v>200</v>
      </c>
      <c r="N216" s="55">
        <f t="shared" si="3"/>
        <v>21292400</v>
      </c>
      <c r="O216" s="31" t="s">
        <v>2513</v>
      </c>
      <c r="P216" s="45" t="s">
        <v>407</v>
      </c>
      <c r="Q216" s="57" t="s">
        <v>590</v>
      </c>
      <c r="R216" s="57"/>
      <c r="S216" s="57"/>
      <c r="T216" s="57"/>
    </row>
    <row r="217" spans="1:20" s="50" customFormat="1" ht="51">
      <c r="A217" s="13">
        <v>214</v>
      </c>
      <c r="B217" s="14" t="s">
        <v>314</v>
      </c>
      <c r="C217" s="14" t="s">
        <v>136</v>
      </c>
      <c r="D217" s="13" t="s">
        <v>137</v>
      </c>
      <c r="E217" s="13" t="s">
        <v>63</v>
      </c>
      <c r="F217" s="13" t="s">
        <v>249</v>
      </c>
      <c r="G217" s="13" t="str">
        <f>VLOOKUP(B217,'[1]Mẫu số 11'!$E$11:$S$97,6,0)</f>
        <v>VN-18309-14</v>
      </c>
      <c r="H217" s="13" t="s">
        <v>315</v>
      </c>
      <c r="I217" s="13" t="s">
        <v>260</v>
      </c>
      <c r="J217" s="13" t="s">
        <v>25</v>
      </c>
      <c r="K217" s="31">
        <v>15015</v>
      </c>
      <c r="L217" s="31">
        <v>13514</v>
      </c>
      <c r="M217" s="33">
        <v>8000</v>
      </c>
      <c r="N217" s="55">
        <f t="shared" si="3"/>
        <v>108112000</v>
      </c>
      <c r="O217" s="31" t="s">
        <v>2513</v>
      </c>
      <c r="P217" s="45" t="s">
        <v>407</v>
      </c>
      <c r="Q217" s="57" t="s">
        <v>590</v>
      </c>
      <c r="R217" s="57"/>
      <c r="S217" s="57"/>
      <c r="T217" s="57"/>
    </row>
    <row r="218" spans="1:20" s="50" customFormat="1" ht="27">
      <c r="A218" s="51">
        <v>215</v>
      </c>
      <c r="B218" s="130" t="s">
        <v>917</v>
      </c>
      <c r="C218" s="59" t="s">
        <v>918</v>
      </c>
      <c r="D218" s="61" t="s">
        <v>919</v>
      </c>
      <c r="E218" s="61" t="s">
        <v>11</v>
      </c>
      <c r="F218" s="62" t="s">
        <v>224</v>
      </c>
      <c r="G218" s="62" t="s">
        <v>920</v>
      </c>
      <c r="H218" s="62" t="s">
        <v>921</v>
      </c>
      <c r="I218" s="62" t="s">
        <v>922</v>
      </c>
      <c r="J218" s="61" t="s">
        <v>26</v>
      </c>
      <c r="K218" s="96">
        <v>12800</v>
      </c>
      <c r="L218" s="96">
        <v>12500</v>
      </c>
      <c r="M218" s="71">
        <v>20000</v>
      </c>
      <c r="N218" s="55">
        <f t="shared" si="3"/>
        <v>250000000</v>
      </c>
      <c r="O218" s="56">
        <v>1</v>
      </c>
      <c r="P218" s="61" t="s">
        <v>616</v>
      </c>
      <c r="Q218" s="57" t="s">
        <v>590</v>
      </c>
      <c r="R218" s="57"/>
      <c r="S218" s="57"/>
      <c r="T218" s="57" t="s">
        <v>590</v>
      </c>
    </row>
    <row r="219" spans="1:20" s="50" customFormat="1" ht="25.5">
      <c r="A219" s="13">
        <v>216</v>
      </c>
      <c r="B219" s="14" t="s">
        <v>142</v>
      </c>
      <c r="C219" s="14" t="s">
        <v>140</v>
      </c>
      <c r="D219" s="13" t="s">
        <v>141</v>
      </c>
      <c r="E219" s="13" t="s">
        <v>14</v>
      </c>
      <c r="F219" s="13" t="s">
        <v>249</v>
      </c>
      <c r="G219" s="13" t="str">
        <f>VLOOKUP(B219,'[1]Mẫu số 11'!$E$11:$S$97,6,0)</f>
        <v>QLSP-884-15</v>
      </c>
      <c r="H219" s="13" t="s">
        <v>319</v>
      </c>
      <c r="I219" s="13" t="s">
        <v>320</v>
      </c>
      <c r="J219" s="13" t="s">
        <v>27</v>
      </c>
      <c r="K219" s="31">
        <v>950100</v>
      </c>
      <c r="L219" s="31">
        <v>950100</v>
      </c>
      <c r="M219" s="33">
        <v>50</v>
      </c>
      <c r="N219" s="55">
        <f t="shared" si="3"/>
        <v>47505000</v>
      </c>
      <c r="O219" s="31" t="s">
        <v>2513</v>
      </c>
      <c r="P219" s="45" t="s">
        <v>407</v>
      </c>
      <c r="Q219" s="57" t="s">
        <v>590</v>
      </c>
      <c r="R219" s="57"/>
      <c r="S219" s="57"/>
      <c r="T219" s="57"/>
    </row>
    <row r="220" spans="1:20" s="50" customFormat="1" ht="27">
      <c r="A220" s="51">
        <v>217</v>
      </c>
      <c r="B220" s="203" t="s">
        <v>2008</v>
      </c>
      <c r="C220" s="73" t="s">
        <v>2009</v>
      </c>
      <c r="D220" s="74" t="s">
        <v>42</v>
      </c>
      <c r="E220" s="74" t="s">
        <v>11</v>
      </c>
      <c r="F220" s="204">
        <v>36</v>
      </c>
      <c r="G220" s="204" t="s">
        <v>2010</v>
      </c>
      <c r="H220" s="74" t="s">
        <v>1772</v>
      </c>
      <c r="I220" s="74" t="s">
        <v>253</v>
      </c>
      <c r="J220" s="51" t="s">
        <v>12</v>
      </c>
      <c r="K220" s="205">
        <v>250</v>
      </c>
      <c r="L220" s="82">
        <v>126</v>
      </c>
      <c r="M220" s="90">
        <v>50000</v>
      </c>
      <c r="N220" s="55">
        <f t="shared" si="3"/>
        <v>6300000</v>
      </c>
      <c r="O220" s="56">
        <v>3</v>
      </c>
      <c r="P220" s="51" t="s">
        <v>1773</v>
      </c>
      <c r="Q220" s="57" t="s">
        <v>590</v>
      </c>
      <c r="R220" s="57"/>
      <c r="S220" s="57"/>
      <c r="T220" s="57"/>
    </row>
    <row r="221" spans="1:20" s="50" customFormat="1" ht="27">
      <c r="A221" s="13">
        <v>218</v>
      </c>
      <c r="B221" s="203" t="s">
        <v>2008</v>
      </c>
      <c r="C221" s="73" t="s">
        <v>2009</v>
      </c>
      <c r="D221" s="74" t="s">
        <v>853</v>
      </c>
      <c r="E221" s="74" t="s">
        <v>14</v>
      </c>
      <c r="F221" s="204">
        <v>36</v>
      </c>
      <c r="G221" s="204" t="s">
        <v>2011</v>
      </c>
      <c r="H221" s="74" t="s">
        <v>1772</v>
      </c>
      <c r="I221" s="74" t="s">
        <v>253</v>
      </c>
      <c r="J221" s="51" t="s">
        <v>18</v>
      </c>
      <c r="K221" s="205">
        <v>3100</v>
      </c>
      <c r="L221" s="82">
        <v>1533</v>
      </c>
      <c r="M221" s="90">
        <v>35000</v>
      </c>
      <c r="N221" s="55">
        <f t="shared" si="3"/>
        <v>53655000</v>
      </c>
      <c r="O221" s="56">
        <v>3</v>
      </c>
      <c r="P221" s="51" t="s">
        <v>1773</v>
      </c>
      <c r="Q221" s="57" t="s">
        <v>590</v>
      </c>
      <c r="R221" s="57"/>
      <c r="S221" s="57"/>
      <c r="T221" s="57"/>
    </row>
    <row r="222" spans="1:20" s="50" customFormat="1" ht="27">
      <c r="A222" s="51">
        <v>219</v>
      </c>
      <c r="B222" s="72" t="s">
        <v>923</v>
      </c>
      <c r="C222" s="73" t="s">
        <v>924</v>
      </c>
      <c r="D222" s="74" t="s">
        <v>925</v>
      </c>
      <c r="E222" s="74" t="s">
        <v>14</v>
      </c>
      <c r="F222" s="74" t="s">
        <v>249</v>
      </c>
      <c r="G222" s="133" t="s">
        <v>926</v>
      </c>
      <c r="H222" s="131" t="s">
        <v>927</v>
      </c>
      <c r="I222" s="74" t="s">
        <v>928</v>
      </c>
      <c r="J222" s="51" t="s">
        <v>27</v>
      </c>
      <c r="K222" s="82">
        <v>610000</v>
      </c>
      <c r="L222" s="87">
        <v>525000</v>
      </c>
      <c r="M222" s="83">
        <v>200</v>
      </c>
      <c r="N222" s="55">
        <f t="shared" si="3"/>
        <v>105000000</v>
      </c>
      <c r="O222" s="56">
        <v>1</v>
      </c>
      <c r="P222" s="51" t="s">
        <v>929</v>
      </c>
      <c r="Q222" s="89" t="s">
        <v>590</v>
      </c>
      <c r="R222" s="89"/>
      <c r="S222" s="89"/>
      <c r="T222" s="89"/>
    </row>
    <row r="223" spans="1:20" s="50" customFormat="1" ht="40.5">
      <c r="A223" s="13">
        <v>220</v>
      </c>
      <c r="B223" s="68" t="s">
        <v>936</v>
      </c>
      <c r="C223" s="59" t="s">
        <v>937</v>
      </c>
      <c r="D223" s="61" t="s">
        <v>506</v>
      </c>
      <c r="E223" s="62" t="s">
        <v>938</v>
      </c>
      <c r="F223" s="61" t="s">
        <v>230</v>
      </c>
      <c r="G223" s="61" t="s">
        <v>939</v>
      </c>
      <c r="H223" s="61" t="s">
        <v>934</v>
      </c>
      <c r="I223" s="62" t="s">
        <v>779</v>
      </c>
      <c r="J223" s="61" t="s">
        <v>940</v>
      </c>
      <c r="K223" s="112">
        <v>22680</v>
      </c>
      <c r="L223" s="80">
        <v>21000</v>
      </c>
      <c r="M223" s="112">
        <v>4000</v>
      </c>
      <c r="N223" s="55">
        <f t="shared" si="3"/>
        <v>84000000</v>
      </c>
      <c r="O223" s="56">
        <v>1</v>
      </c>
      <c r="P223" s="61" t="s">
        <v>935</v>
      </c>
      <c r="Q223" s="89" t="s">
        <v>590</v>
      </c>
      <c r="R223" s="89"/>
      <c r="S223" s="89"/>
      <c r="T223" s="89"/>
    </row>
    <row r="224" spans="1:20" s="50" customFormat="1" ht="40.5">
      <c r="A224" s="51">
        <v>221</v>
      </c>
      <c r="B224" s="68" t="s">
        <v>930</v>
      </c>
      <c r="C224" s="59" t="s">
        <v>931</v>
      </c>
      <c r="D224" s="61" t="s">
        <v>201</v>
      </c>
      <c r="E224" s="62" t="s">
        <v>932</v>
      </c>
      <c r="F224" s="61" t="s">
        <v>230</v>
      </c>
      <c r="G224" s="61" t="s">
        <v>933</v>
      </c>
      <c r="H224" s="61" t="s">
        <v>934</v>
      </c>
      <c r="I224" s="62" t="s">
        <v>779</v>
      </c>
      <c r="J224" s="61" t="s">
        <v>237</v>
      </c>
      <c r="K224" s="134">
        <v>68000</v>
      </c>
      <c r="L224" s="80">
        <v>63000</v>
      </c>
      <c r="M224" s="112">
        <v>2000</v>
      </c>
      <c r="N224" s="55">
        <f t="shared" si="3"/>
        <v>126000000</v>
      </c>
      <c r="O224" s="56">
        <v>1</v>
      </c>
      <c r="P224" s="61" t="s">
        <v>935</v>
      </c>
      <c r="Q224" s="57" t="s">
        <v>590</v>
      </c>
      <c r="R224" s="57"/>
      <c r="S224" s="57"/>
      <c r="T224" s="57"/>
    </row>
    <row r="225" spans="1:20" s="50" customFormat="1" ht="40.5">
      <c r="A225" s="13">
        <v>222</v>
      </c>
      <c r="B225" s="130" t="s">
        <v>930</v>
      </c>
      <c r="C225" s="59" t="s">
        <v>931</v>
      </c>
      <c r="D225" s="61" t="s">
        <v>506</v>
      </c>
      <c r="E225" s="62" t="s">
        <v>941</v>
      </c>
      <c r="F225" s="61" t="s">
        <v>230</v>
      </c>
      <c r="G225" s="61" t="s">
        <v>942</v>
      </c>
      <c r="H225" s="61" t="s">
        <v>934</v>
      </c>
      <c r="I225" s="62" t="s">
        <v>779</v>
      </c>
      <c r="J225" s="61" t="s">
        <v>237</v>
      </c>
      <c r="K225" s="112">
        <v>87150</v>
      </c>
      <c r="L225" s="80">
        <v>84000</v>
      </c>
      <c r="M225" s="112">
        <v>2000</v>
      </c>
      <c r="N225" s="55">
        <f t="shared" si="3"/>
        <v>168000000</v>
      </c>
      <c r="O225" s="56">
        <v>1</v>
      </c>
      <c r="P225" s="61" t="s">
        <v>935</v>
      </c>
      <c r="Q225" s="66" t="s">
        <v>590</v>
      </c>
      <c r="R225" s="66"/>
      <c r="S225" s="66"/>
      <c r="T225" s="66"/>
    </row>
    <row r="226" spans="1:20" s="50" customFormat="1" ht="54">
      <c r="A226" s="51">
        <v>223</v>
      </c>
      <c r="B226" s="52" t="s">
        <v>943</v>
      </c>
      <c r="C226" s="53" t="s">
        <v>944</v>
      </c>
      <c r="D226" s="54" t="s">
        <v>945</v>
      </c>
      <c r="E226" s="54" t="s">
        <v>608</v>
      </c>
      <c r="F226" s="54" t="s">
        <v>249</v>
      </c>
      <c r="G226" s="54" t="s">
        <v>946</v>
      </c>
      <c r="H226" s="54" t="s">
        <v>947</v>
      </c>
      <c r="I226" s="54" t="s">
        <v>948</v>
      </c>
      <c r="J226" s="54" t="s">
        <v>15</v>
      </c>
      <c r="K226" s="55">
        <v>116000</v>
      </c>
      <c r="L226" s="56">
        <v>116000</v>
      </c>
      <c r="M226" s="55">
        <v>500</v>
      </c>
      <c r="N226" s="55">
        <f t="shared" si="3"/>
        <v>58000000</v>
      </c>
      <c r="O226" s="56">
        <v>1</v>
      </c>
      <c r="P226" s="51" t="s">
        <v>407</v>
      </c>
      <c r="Q226" s="57" t="s">
        <v>590</v>
      </c>
      <c r="R226" s="57"/>
      <c r="S226" s="57"/>
      <c r="T226" s="57"/>
    </row>
    <row r="227" spans="1:20" s="50" customFormat="1" ht="54">
      <c r="A227" s="13">
        <v>224</v>
      </c>
      <c r="B227" s="52" t="s">
        <v>949</v>
      </c>
      <c r="C227" s="53" t="s">
        <v>950</v>
      </c>
      <c r="D227" s="54" t="s">
        <v>735</v>
      </c>
      <c r="E227" s="54" t="s">
        <v>14</v>
      </c>
      <c r="F227" s="54" t="s">
        <v>249</v>
      </c>
      <c r="G227" s="54" t="s">
        <v>951</v>
      </c>
      <c r="H227" s="54" t="s">
        <v>409</v>
      </c>
      <c r="I227" s="54" t="s">
        <v>232</v>
      </c>
      <c r="J227" s="54" t="s">
        <v>27</v>
      </c>
      <c r="K227" s="55">
        <v>910976</v>
      </c>
      <c r="L227" s="56">
        <v>665479</v>
      </c>
      <c r="M227" s="55">
        <v>200</v>
      </c>
      <c r="N227" s="55">
        <f t="shared" si="3"/>
        <v>133095800</v>
      </c>
      <c r="O227" s="56">
        <v>1</v>
      </c>
      <c r="P227" s="51" t="s">
        <v>407</v>
      </c>
      <c r="Q227" s="57" t="s">
        <v>590</v>
      </c>
      <c r="R227" s="57"/>
      <c r="S227" s="57"/>
      <c r="T227" s="57"/>
    </row>
    <row r="228" spans="1:20" s="50" customFormat="1" ht="54">
      <c r="A228" s="51">
        <v>225</v>
      </c>
      <c r="B228" s="52" t="s">
        <v>952</v>
      </c>
      <c r="C228" s="53" t="s">
        <v>950</v>
      </c>
      <c r="D228" s="54" t="s">
        <v>13</v>
      </c>
      <c r="E228" s="54" t="s">
        <v>14</v>
      </c>
      <c r="F228" s="54" t="s">
        <v>249</v>
      </c>
      <c r="G228" s="54" t="s">
        <v>951</v>
      </c>
      <c r="H228" s="54" t="s">
        <v>409</v>
      </c>
      <c r="I228" s="54" t="s">
        <v>232</v>
      </c>
      <c r="J228" s="54" t="s">
        <v>27</v>
      </c>
      <c r="K228" s="55">
        <v>329734</v>
      </c>
      <c r="L228" s="56">
        <v>207000</v>
      </c>
      <c r="M228" s="55">
        <v>200</v>
      </c>
      <c r="N228" s="55">
        <f t="shared" si="3"/>
        <v>41400000</v>
      </c>
      <c r="O228" s="56">
        <v>1</v>
      </c>
      <c r="P228" s="51" t="s">
        <v>407</v>
      </c>
      <c r="Q228" s="57" t="s">
        <v>590</v>
      </c>
      <c r="R228" s="57"/>
      <c r="S228" s="57"/>
      <c r="T228" s="57"/>
    </row>
    <row r="229" spans="1:20" s="50" customFormat="1" ht="108">
      <c r="A229" s="13">
        <v>226</v>
      </c>
      <c r="B229" s="68" t="s">
        <v>2012</v>
      </c>
      <c r="C229" s="59" t="s">
        <v>2013</v>
      </c>
      <c r="D229" s="62" t="s">
        <v>2014</v>
      </c>
      <c r="E229" s="62" t="s">
        <v>2015</v>
      </c>
      <c r="F229" s="62" t="s">
        <v>249</v>
      </c>
      <c r="G229" s="62" t="s">
        <v>2016</v>
      </c>
      <c r="H229" s="62" t="s">
        <v>1879</v>
      </c>
      <c r="I229" s="62" t="s">
        <v>253</v>
      </c>
      <c r="J229" s="61" t="s">
        <v>2017</v>
      </c>
      <c r="K229" s="63">
        <v>4326</v>
      </c>
      <c r="L229" s="64">
        <v>2900</v>
      </c>
      <c r="M229" s="65">
        <v>2000</v>
      </c>
      <c r="N229" s="55">
        <f t="shared" si="3"/>
        <v>5800000</v>
      </c>
      <c r="O229" s="56">
        <v>3</v>
      </c>
      <c r="P229" s="61" t="s">
        <v>591</v>
      </c>
      <c r="Q229" s="57" t="s">
        <v>590</v>
      </c>
      <c r="R229" s="57"/>
      <c r="S229" s="57"/>
      <c r="T229" s="57"/>
    </row>
    <row r="230" spans="1:20" s="50" customFormat="1" ht="67.5">
      <c r="A230" s="51">
        <v>227</v>
      </c>
      <c r="B230" s="72" t="s">
        <v>2018</v>
      </c>
      <c r="C230" s="73" t="s">
        <v>2013</v>
      </c>
      <c r="D230" s="74" t="s">
        <v>42</v>
      </c>
      <c r="E230" s="74" t="s">
        <v>1916</v>
      </c>
      <c r="F230" s="74">
        <v>36</v>
      </c>
      <c r="G230" s="74" t="s">
        <v>2019</v>
      </c>
      <c r="H230" s="74" t="s">
        <v>1812</v>
      </c>
      <c r="I230" s="51" t="s">
        <v>253</v>
      </c>
      <c r="J230" s="51" t="s">
        <v>18</v>
      </c>
      <c r="K230" s="90">
        <v>1040</v>
      </c>
      <c r="L230" s="83">
        <v>1040</v>
      </c>
      <c r="M230" s="90">
        <v>10000</v>
      </c>
      <c r="N230" s="55">
        <f t="shared" si="3"/>
        <v>10400000</v>
      </c>
      <c r="O230" s="56">
        <v>3</v>
      </c>
      <c r="P230" s="51" t="s">
        <v>770</v>
      </c>
      <c r="Q230" s="114" t="s">
        <v>590</v>
      </c>
      <c r="R230" s="114"/>
      <c r="S230" s="114"/>
      <c r="T230" s="114"/>
    </row>
    <row r="231" spans="1:20" s="50" customFormat="1" ht="67.5">
      <c r="A231" s="13">
        <v>228</v>
      </c>
      <c r="B231" s="72" t="s">
        <v>2020</v>
      </c>
      <c r="C231" s="73" t="s">
        <v>2013</v>
      </c>
      <c r="D231" s="74" t="s">
        <v>2021</v>
      </c>
      <c r="E231" s="74" t="s">
        <v>1916</v>
      </c>
      <c r="F231" s="74">
        <v>24</v>
      </c>
      <c r="G231" s="74" t="s">
        <v>2022</v>
      </c>
      <c r="H231" s="74" t="s">
        <v>1812</v>
      </c>
      <c r="I231" s="51" t="s">
        <v>253</v>
      </c>
      <c r="J231" s="51" t="s">
        <v>18</v>
      </c>
      <c r="K231" s="90">
        <v>1386</v>
      </c>
      <c r="L231" s="83">
        <v>924</v>
      </c>
      <c r="M231" s="90">
        <v>80000</v>
      </c>
      <c r="N231" s="55">
        <f t="shared" si="3"/>
        <v>73920000</v>
      </c>
      <c r="O231" s="56">
        <v>3</v>
      </c>
      <c r="P231" s="51" t="s">
        <v>770</v>
      </c>
      <c r="Q231" s="57" t="s">
        <v>590</v>
      </c>
      <c r="R231" s="57"/>
      <c r="S231" s="57"/>
      <c r="T231" s="57"/>
    </row>
    <row r="232" spans="1:20" s="50" customFormat="1" ht="81">
      <c r="A232" s="51">
        <v>229</v>
      </c>
      <c r="B232" s="225" t="s">
        <v>2023</v>
      </c>
      <c r="C232" s="208" t="s">
        <v>2024</v>
      </c>
      <c r="D232" s="228" t="s">
        <v>2025</v>
      </c>
      <c r="E232" s="226" t="s">
        <v>2026</v>
      </c>
      <c r="F232" s="228">
        <v>36</v>
      </c>
      <c r="G232" s="228" t="s">
        <v>2027</v>
      </c>
      <c r="H232" s="228" t="s">
        <v>2028</v>
      </c>
      <c r="I232" s="228" t="s">
        <v>253</v>
      </c>
      <c r="J232" s="228" t="s">
        <v>442</v>
      </c>
      <c r="K232" s="229">
        <v>3200</v>
      </c>
      <c r="L232" s="131">
        <v>3000</v>
      </c>
      <c r="M232" s="71">
        <v>30000</v>
      </c>
      <c r="N232" s="55">
        <f t="shared" si="3"/>
        <v>90000000</v>
      </c>
      <c r="O232" s="56">
        <v>3</v>
      </c>
      <c r="P232" s="62" t="s">
        <v>2007</v>
      </c>
      <c r="Q232" s="57" t="s">
        <v>590</v>
      </c>
      <c r="R232" s="57"/>
      <c r="S232" s="57"/>
      <c r="T232" s="57"/>
    </row>
    <row r="233" spans="1:20" s="50" customFormat="1" ht="51">
      <c r="A233" s="13">
        <v>230</v>
      </c>
      <c r="B233" s="14" t="s">
        <v>321</v>
      </c>
      <c r="C233" s="14" t="s">
        <v>66</v>
      </c>
      <c r="D233" s="13" t="s">
        <v>65</v>
      </c>
      <c r="E233" s="13" t="s">
        <v>11</v>
      </c>
      <c r="F233" s="13" t="s">
        <v>249</v>
      </c>
      <c r="G233" s="13" t="str">
        <f>VLOOKUP(B233,'[1]Mẫu số 11'!$E$11:$S$97,6,0)</f>
        <v>VN-13764-11</v>
      </c>
      <c r="H233" s="13" t="s">
        <v>322</v>
      </c>
      <c r="I233" s="13" t="s">
        <v>256</v>
      </c>
      <c r="J233" s="13" t="s">
        <v>31</v>
      </c>
      <c r="K233" s="31">
        <v>5460</v>
      </c>
      <c r="L233" s="31">
        <v>5460</v>
      </c>
      <c r="M233" s="33">
        <v>6000</v>
      </c>
      <c r="N233" s="55">
        <f t="shared" si="3"/>
        <v>32760000</v>
      </c>
      <c r="O233" s="31" t="s">
        <v>2513</v>
      </c>
      <c r="P233" s="45" t="s">
        <v>407</v>
      </c>
      <c r="Q233" s="57" t="s">
        <v>590</v>
      </c>
      <c r="R233" s="57"/>
      <c r="S233" s="57"/>
      <c r="T233" s="57" t="s">
        <v>590</v>
      </c>
    </row>
    <row r="234" spans="1:20" s="50" customFormat="1" ht="27">
      <c r="A234" s="51">
        <v>231</v>
      </c>
      <c r="B234" s="72" t="s">
        <v>1637</v>
      </c>
      <c r="C234" s="73" t="s">
        <v>66</v>
      </c>
      <c r="D234" s="74" t="s">
        <v>1638</v>
      </c>
      <c r="E234" s="74" t="s">
        <v>11</v>
      </c>
      <c r="F234" s="74" t="s">
        <v>249</v>
      </c>
      <c r="G234" s="74" t="s">
        <v>1639</v>
      </c>
      <c r="H234" s="74" t="s">
        <v>1525</v>
      </c>
      <c r="I234" s="74" t="s">
        <v>253</v>
      </c>
      <c r="J234" s="51" t="s">
        <v>12</v>
      </c>
      <c r="K234" s="82">
        <v>1300</v>
      </c>
      <c r="L234" s="87">
        <v>1190</v>
      </c>
      <c r="M234" s="83">
        <v>50000</v>
      </c>
      <c r="N234" s="55">
        <f t="shared" si="3"/>
        <v>59500000</v>
      </c>
      <c r="O234" s="56">
        <v>2</v>
      </c>
      <c r="P234" s="51" t="s">
        <v>1005</v>
      </c>
      <c r="Q234" s="57" t="s">
        <v>590</v>
      </c>
      <c r="R234" s="57"/>
      <c r="S234" s="57"/>
      <c r="T234" s="57"/>
    </row>
    <row r="235" spans="1:20" s="50" customFormat="1" ht="51">
      <c r="A235" s="13">
        <v>232</v>
      </c>
      <c r="B235" s="14" t="s">
        <v>323</v>
      </c>
      <c r="C235" s="14" t="s">
        <v>74</v>
      </c>
      <c r="D235" s="13" t="s">
        <v>16</v>
      </c>
      <c r="E235" s="13" t="s">
        <v>11</v>
      </c>
      <c r="F235" s="13" t="s">
        <v>249</v>
      </c>
      <c r="G235" s="13" t="str">
        <f>VLOOKUP(B235,'[1]Mẫu số 11'!$E$11:$S$97,6,0)</f>
        <v>VN-12558-11</v>
      </c>
      <c r="H235" s="13" t="s">
        <v>322</v>
      </c>
      <c r="I235" s="13" t="s">
        <v>256</v>
      </c>
      <c r="J235" s="13" t="s">
        <v>12</v>
      </c>
      <c r="K235" s="31">
        <v>2865</v>
      </c>
      <c r="L235" s="31">
        <v>2865</v>
      </c>
      <c r="M235" s="33">
        <v>20000</v>
      </c>
      <c r="N235" s="55">
        <f t="shared" si="3"/>
        <v>57300000</v>
      </c>
      <c r="O235" s="31" t="s">
        <v>2513</v>
      </c>
      <c r="P235" s="45" t="s">
        <v>407</v>
      </c>
      <c r="Q235" s="57" t="s">
        <v>590</v>
      </c>
      <c r="R235" s="57"/>
      <c r="S235" s="57"/>
      <c r="T235" s="57" t="s">
        <v>590</v>
      </c>
    </row>
    <row r="236" spans="1:20" s="50" customFormat="1" ht="27">
      <c r="A236" s="51">
        <v>233</v>
      </c>
      <c r="B236" s="72" t="s">
        <v>1640</v>
      </c>
      <c r="C236" s="73" t="s">
        <v>1641</v>
      </c>
      <c r="D236" s="74" t="s">
        <v>1642</v>
      </c>
      <c r="E236" s="74" t="s">
        <v>11</v>
      </c>
      <c r="F236" s="74" t="s">
        <v>224</v>
      </c>
      <c r="G236" s="74" t="s">
        <v>1643</v>
      </c>
      <c r="H236" s="74" t="s">
        <v>1644</v>
      </c>
      <c r="I236" s="74" t="s">
        <v>1538</v>
      </c>
      <c r="J236" s="51" t="s">
        <v>12</v>
      </c>
      <c r="K236" s="82">
        <v>3390</v>
      </c>
      <c r="L236" s="87">
        <v>3300</v>
      </c>
      <c r="M236" s="83">
        <v>80000</v>
      </c>
      <c r="N236" s="55">
        <f t="shared" si="3"/>
        <v>264000000</v>
      </c>
      <c r="O236" s="56">
        <v>2</v>
      </c>
      <c r="P236" s="51" t="s">
        <v>1005</v>
      </c>
      <c r="Q236" s="57" t="s">
        <v>590</v>
      </c>
      <c r="R236" s="57"/>
      <c r="S236" s="57"/>
      <c r="T236" s="57"/>
    </row>
    <row r="237" spans="1:20" s="50" customFormat="1" ht="54">
      <c r="A237" s="13">
        <v>234</v>
      </c>
      <c r="B237" s="130" t="s">
        <v>2380</v>
      </c>
      <c r="C237" s="173" t="s">
        <v>2381</v>
      </c>
      <c r="D237" s="172" t="s">
        <v>43</v>
      </c>
      <c r="E237" s="62" t="s">
        <v>2382</v>
      </c>
      <c r="F237" s="174">
        <v>36</v>
      </c>
      <c r="G237" s="175" t="s">
        <v>2383</v>
      </c>
      <c r="H237" s="172" t="s">
        <v>1559</v>
      </c>
      <c r="I237" s="174" t="s">
        <v>253</v>
      </c>
      <c r="J237" s="174" t="s">
        <v>31</v>
      </c>
      <c r="K237" s="71">
        <v>2440</v>
      </c>
      <c r="L237" s="96">
        <v>1932</v>
      </c>
      <c r="M237" s="176">
        <v>350000</v>
      </c>
      <c r="N237" s="55">
        <f t="shared" si="3"/>
        <v>676200000</v>
      </c>
      <c r="O237" s="56">
        <v>4</v>
      </c>
      <c r="P237" s="51" t="s">
        <v>1560</v>
      </c>
      <c r="Q237" s="57" t="s">
        <v>590</v>
      </c>
      <c r="R237" s="57"/>
      <c r="S237" s="57"/>
      <c r="T237" s="57"/>
    </row>
    <row r="238" spans="1:20" s="50" customFormat="1" ht="27">
      <c r="A238" s="51">
        <v>235</v>
      </c>
      <c r="B238" s="72" t="s">
        <v>1645</v>
      </c>
      <c r="C238" s="73" t="s">
        <v>1646</v>
      </c>
      <c r="D238" s="74" t="s">
        <v>36</v>
      </c>
      <c r="E238" s="74" t="s">
        <v>11</v>
      </c>
      <c r="F238" s="74" t="s">
        <v>224</v>
      </c>
      <c r="G238" s="74" t="s">
        <v>1647</v>
      </c>
      <c r="H238" s="74" t="s">
        <v>1525</v>
      </c>
      <c r="I238" s="74" t="s">
        <v>253</v>
      </c>
      <c r="J238" s="51" t="s">
        <v>31</v>
      </c>
      <c r="K238" s="82">
        <v>1500</v>
      </c>
      <c r="L238" s="87">
        <v>1400</v>
      </c>
      <c r="M238" s="83">
        <v>100000</v>
      </c>
      <c r="N238" s="55">
        <f t="shared" si="3"/>
        <v>140000000</v>
      </c>
      <c r="O238" s="56">
        <v>2</v>
      </c>
      <c r="P238" s="51" t="s">
        <v>1005</v>
      </c>
      <c r="Q238" s="57" t="s">
        <v>590</v>
      </c>
      <c r="R238" s="57"/>
      <c r="S238" s="57"/>
      <c r="T238" s="57" t="s">
        <v>590</v>
      </c>
    </row>
    <row r="239" spans="1:20" s="50" customFormat="1" ht="67.5">
      <c r="A239" s="13">
        <v>236</v>
      </c>
      <c r="B239" s="118" t="s">
        <v>2029</v>
      </c>
      <c r="C239" s="73" t="s">
        <v>2030</v>
      </c>
      <c r="D239" s="74" t="s">
        <v>2031</v>
      </c>
      <c r="E239" s="74" t="s">
        <v>1810</v>
      </c>
      <c r="F239" s="74">
        <v>36</v>
      </c>
      <c r="G239" s="74" t="s">
        <v>2032</v>
      </c>
      <c r="H239" s="74" t="s">
        <v>1812</v>
      </c>
      <c r="I239" s="51" t="s">
        <v>253</v>
      </c>
      <c r="J239" s="51" t="s">
        <v>15</v>
      </c>
      <c r="K239" s="90">
        <v>10100</v>
      </c>
      <c r="L239" s="83">
        <v>8400</v>
      </c>
      <c r="M239" s="90">
        <v>3000</v>
      </c>
      <c r="N239" s="55">
        <f t="shared" si="3"/>
        <v>25200000</v>
      </c>
      <c r="O239" s="56">
        <v>3</v>
      </c>
      <c r="P239" s="51" t="s">
        <v>770</v>
      </c>
      <c r="Q239" s="66" t="s">
        <v>590</v>
      </c>
      <c r="R239" s="66"/>
      <c r="S239" s="66"/>
      <c r="T239" s="66"/>
    </row>
    <row r="240" spans="1:20" s="50" customFormat="1" ht="67.5">
      <c r="A240" s="51">
        <v>237</v>
      </c>
      <c r="B240" s="118" t="s">
        <v>2029</v>
      </c>
      <c r="C240" s="73" t="s">
        <v>2030</v>
      </c>
      <c r="D240" s="74" t="s">
        <v>1809</v>
      </c>
      <c r="E240" s="74" t="s">
        <v>1810</v>
      </c>
      <c r="F240" s="74">
        <v>36</v>
      </c>
      <c r="G240" s="74" t="s">
        <v>2032</v>
      </c>
      <c r="H240" s="74" t="s">
        <v>1812</v>
      </c>
      <c r="I240" s="51" t="s">
        <v>253</v>
      </c>
      <c r="J240" s="51" t="s">
        <v>15</v>
      </c>
      <c r="K240" s="90">
        <v>11600</v>
      </c>
      <c r="L240" s="83">
        <v>7770</v>
      </c>
      <c r="M240" s="90">
        <v>60000</v>
      </c>
      <c r="N240" s="55">
        <f t="shared" si="3"/>
        <v>466200000</v>
      </c>
      <c r="O240" s="56">
        <v>3</v>
      </c>
      <c r="P240" s="51" t="s">
        <v>770</v>
      </c>
      <c r="Q240" s="147" t="s">
        <v>590</v>
      </c>
      <c r="R240" s="147"/>
      <c r="S240" s="147"/>
      <c r="T240" s="147"/>
    </row>
    <row r="241" spans="1:20" s="50" customFormat="1" ht="67.5">
      <c r="A241" s="13">
        <v>238</v>
      </c>
      <c r="B241" s="118" t="s">
        <v>2033</v>
      </c>
      <c r="C241" s="73" t="s">
        <v>2030</v>
      </c>
      <c r="D241" s="74" t="s">
        <v>2034</v>
      </c>
      <c r="E241" s="74" t="s">
        <v>1810</v>
      </c>
      <c r="F241" s="74">
        <v>36</v>
      </c>
      <c r="G241" s="74" t="s">
        <v>2035</v>
      </c>
      <c r="H241" s="74" t="s">
        <v>1812</v>
      </c>
      <c r="I241" s="51" t="s">
        <v>253</v>
      </c>
      <c r="J241" s="51" t="s">
        <v>15</v>
      </c>
      <c r="K241" s="90">
        <v>11500</v>
      </c>
      <c r="L241" s="83">
        <v>9450</v>
      </c>
      <c r="M241" s="90">
        <v>12000</v>
      </c>
      <c r="N241" s="55">
        <f t="shared" si="3"/>
        <v>113400000</v>
      </c>
      <c r="O241" s="56">
        <v>3</v>
      </c>
      <c r="P241" s="51" t="s">
        <v>770</v>
      </c>
      <c r="Q241" s="57" t="s">
        <v>590</v>
      </c>
      <c r="R241" s="57"/>
      <c r="S241" s="57"/>
      <c r="T241" s="57"/>
    </row>
    <row r="242" spans="1:20" s="50" customFormat="1" ht="67.5">
      <c r="A242" s="51">
        <v>239</v>
      </c>
      <c r="B242" s="79" t="s">
        <v>2036</v>
      </c>
      <c r="C242" s="73" t="s">
        <v>2030</v>
      </c>
      <c r="D242" s="74" t="s">
        <v>2037</v>
      </c>
      <c r="E242" s="74" t="s">
        <v>1810</v>
      </c>
      <c r="F242" s="74">
        <v>36</v>
      </c>
      <c r="G242" s="74" t="s">
        <v>2038</v>
      </c>
      <c r="H242" s="74" t="s">
        <v>1812</v>
      </c>
      <c r="I242" s="51" t="s">
        <v>253</v>
      </c>
      <c r="J242" s="51" t="s">
        <v>15</v>
      </c>
      <c r="K242" s="90">
        <v>13000</v>
      </c>
      <c r="L242" s="83">
        <v>10500</v>
      </c>
      <c r="M242" s="90">
        <v>3000</v>
      </c>
      <c r="N242" s="55">
        <f t="shared" si="3"/>
        <v>31500000</v>
      </c>
      <c r="O242" s="56">
        <v>3</v>
      </c>
      <c r="P242" s="51" t="s">
        <v>770</v>
      </c>
      <c r="Q242" s="57" t="s">
        <v>590</v>
      </c>
      <c r="R242" s="57"/>
      <c r="S242" s="57"/>
      <c r="T242" s="57"/>
    </row>
    <row r="243" spans="1:20" s="50" customFormat="1" ht="54">
      <c r="A243" s="13">
        <v>240</v>
      </c>
      <c r="B243" s="106" t="s">
        <v>2441</v>
      </c>
      <c r="C243" s="73" t="s">
        <v>2442</v>
      </c>
      <c r="D243" s="74" t="s">
        <v>2443</v>
      </c>
      <c r="E243" s="107" t="s">
        <v>2444</v>
      </c>
      <c r="F243" s="107">
        <v>24</v>
      </c>
      <c r="G243" s="107" t="s">
        <v>2445</v>
      </c>
      <c r="H243" s="107" t="s">
        <v>2446</v>
      </c>
      <c r="I243" s="79" t="s">
        <v>447</v>
      </c>
      <c r="J243" s="51" t="s">
        <v>2447</v>
      </c>
      <c r="K243" s="108">
        <v>590000</v>
      </c>
      <c r="L243" s="87">
        <v>472500</v>
      </c>
      <c r="M243" s="142">
        <v>300</v>
      </c>
      <c r="N243" s="55">
        <f t="shared" si="3"/>
        <v>141750000</v>
      </c>
      <c r="O243" s="56">
        <v>5</v>
      </c>
      <c r="P243" s="51" t="s">
        <v>247</v>
      </c>
      <c r="Q243" s="57" t="s">
        <v>590</v>
      </c>
      <c r="R243" s="57"/>
      <c r="S243" s="57"/>
      <c r="T243" s="57"/>
    </row>
    <row r="244" spans="1:20" s="50" customFormat="1" ht="67.5">
      <c r="A244" s="51">
        <v>241</v>
      </c>
      <c r="B244" s="118" t="s">
        <v>2043</v>
      </c>
      <c r="C244" s="73" t="s">
        <v>2044</v>
      </c>
      <c r="D244" s="74" t="s">
        <v>2045</v>
      </c>
      <c r="E244" s="72" t="s">
        <v>11</v>
      </c>
      <c r="F244" s="51">
        <v>36</v>
      </c>
      <c r="G244" s="51" t="s">
        <v>2046</v>
      </c>
      <c r="H244" s="51" t="s">
        <v>1904</v>
      </c>
      <c r="I244" s="51" t="s">
        <v>253</v>
      </c>
      <c r="J244" s="51" t="s">
        <v>596</v>
      </c>
      <c r="K244" s="90">
        <v>1980</v>
      </c>
      <c r="L244" s="83">
        <v>1439.55</v>
      </c>
      <c r="M244" s="90">
        <v>80000</v>
      </c>
      <c r="N244" s="55">
        <f t="shared" si="3"/>
        <v>115164000</v>
      </c>
      <c r="O244" s="56">
        <v>3</v>
      </c>
      <c r="P244" s="51" t="s">
        <v>1905</v>
      </c>
      <c r="Q244" s="57" t="s">
        <v>590</v>
      </c>
      <c r="R244" s="57" t="s">
        <v>590</v>
      </c>
      <c r="S244" s="57"/>
      <c r="T244" s="57"/>
    </row>
    <row r="245" spans="1:20" s="50" customFormat="1" ht="67.5">
      <c r="A245" s="13">
        <v>242</v>
      </c>
      <c r="B245" s="118" t="s">
        <v>2039</v>
      </c>
      <c r="C245" s="73" t="s">
        <v>2040</v>
      </c>
      <c r="D245" s="74" t="s">
        <v>2041</v>
      </c>
      <c r="E245" s="72" t="s">
        <v>11</v>
      </c>
      <c r="F245" s="51">
        <v>36</v>
      </c>
      <c r="G245" s="51" t="s">
        <v>2042</v>
      </c>
      <c r="H245" s="51" t="s">
        <v>1904</v>
      </c>
      <c r="I245" s="51" t="s">
        <v>253</v>
      </c>
      <c r="J245" s="51" t="s">
        <v>596</v>
      </c>
      <c r="K245" s="90">
        <v>1260</v>
      </c>
      <c r="L245" s="83">
        <v>693</v>
      </c>
      <c r="M245" s="90">
        <v>40000</v>
      </c>
      <c r="N245" s="55">
        <f t="shared" si="3"/>
        <v>27720000</v>
      </c>
      <c r="O245" s="56">
        <v>3</v>
      </c>
      <c r="P245" s="51" t="s">
        <v>1905</v>
      </c>
      <c r="Q245" s="57" t="s">
        <v>590</v>
      </c>
      <c r="R245" s="57"/>
      <c r="S245" s="57"/>
      <c r="T245" s="57"/>
    </row>
    <row r="246" spans="1:20" s="50" customFormat="1" ht="27">
      <c r="A246" s="51">
        <v>243</v>
      </c>
      <c r="B246" s="203" t="s">
        <v>2047</v>
      </c>
      <c r="C246" s="73" t="s">
        <v>2048</v>
      </c>
      <c r="D246" s="74" t="s">
        <v>71</v>
      </c>
      <c r="E246" s="74" t="s">
        <v>14</v>
      </c>
      <c r="F246" s="204">
        <v>36</v>
      </c>
      <c r="G246" s="204" t="s">
        <v>2049</v>
      </c>
      <c r="H246" s="74" t="s">
        <v>1772</v>
      </c>
      <c r="I246" s="74" t="s">
        <v>253</v>
      </c>
      <c r="J246" s="51" t="s">
        <v>27</v>
      </c>
      <c r="K246" s="205">
        <v>37500</v>
      </c>
      <c r="L246" s="82">
        <v>27090</v>
      </c>
      <c r="M246" s="90">
        <v>1500</v>
      </c>
      <c r="N246" s="55">
        <f t="shared" si="3"/>
        <v>40635000</v>
      </c>
      <c r="O246" s="56">
        <v>3</v>
      </c>
      <c r="P246" s="51" t="s">
        <v>1773</v>
      </c>
      <c r="Q246" s="57" t="s">
        <v>590</v>
      </c>
      <c r="R246" s="57"/>
      <c r="S246" s="57"/>
      <c r="T246" s="57"/>
    </row>
    <row r="247" spans="1:20" s="50" customFormat="1" ht="14.25">
      <c r="A247" s="13">
        <v>244</v>
      </c>
      <c r="B247" s="118" t="s">
        <v>2050</v>
      </c>
      <c r="C247" s="73" t="s">
        <v>2048</v>
      </c>
      <c r="D247" s="74" t="s">
        <v>2051</v>
      </c>
      <c r="E247" s="72" t="s">
        <v>14</v>
      </c>
      <c r="F247" s="51">
        <v>36</v>
      </c>
      <c r="G247" s="51" t="s">
        <v>2052</v>
      </c>
      <c r="H247" s="51" t="s">
        <v>1904</v>
      </c>
      <c r="I247" s="51" t="s">
        <v>253</v>
      </c>
      <c r="J247" s="51" t="s">
        <v>27</v>
      </c>
      <c r="K247" s="90">
        <v>63000</v>
      </c>
      <c r="L247" s="83">
        <v>41895</v>
      </c>
      <c r="M247" s="90">
        <v>3000</v>
      </c>
      <c r="N247" s="55">
        <f t="shared" si="3"/>
        <v>125685000</v>
      </c>
      <c r="O247" s="56">
        <v>3</v>
      </c>
      <c r="P247" s="51" t="s">
        <v>1905</v>
      </c>
      <c r="Q247" s="57" t="s">
        <v>590</v>
      </c>
      <c r="R247" s="57"/>
      <c r="S247" s="57"/>
      <c r="T247" s="57"/>
    </row>
    <row r="248" spans="1:20" s="50" customFormat="1" ht="81">
      <c r="A248" s="51">
        <v>245</v>
      </c>
      <c r="B248" s="230" t="s">
        <v>2053</v>
      </c>
      <c r="C248" s="73" t="s">
        <v>2054</v>
      </c>
      <c r="D248" s="74" t="s">
        <v>2055</v>
      </c>
      <c r="E248" s="74" t="s">
        <v>2056</v>
      </c>
      <c r="F248" s="74" t="s">
        <v>224</v>
      </c>
      <c r="G248" s="62" t="s">
        <v>2057</v>
      </c>
      <c r="H248" s="62" t="s">
        <v>2058</v>
      </c>
      <c r="I248" s="74" t="s">
        <v>253</v>
      </c>
      <c r="J248" s="51" t="s">
        <v>35</v>
      </c>
      <c r="K248" s="206">
        <v>7000</v>
      </c>
      <c r="L248" s="207">
        <v>6825</v>
      </c>
      <c r="M248" s="90">
        <v>20000</v>
      </c>
      <c r="N248" s="55">
        <f t="shared" si="3"/>
        <v>136500000</v>
      </c>
      <c r="O248" s="56">
        <v>3</v>
      </c>
      <c r="P248" s="51" t="s">
        <v>1779</v>
      </c>
      <c r="Q248" s="57" t="s">
        <v>590</v>
      </c>
      <c r="R248" s="57"/>
      <c r="S248" s="57"/>
      <c r="T248" s="57" t="s">
        <v>590</v>
      </c>
    </row>
    <row r="249" spans="1:20" s="50" customFormat="1" ht="27">
      <c r="A249" s="13">
        <v>246</v>
      </c>
      <c r="B249" s="72" t="s">
        <v>1648</v>
      </c>
      <c r="C249" s="73" t="s">
        <v>1649</v>
      </c>
      <c r="D249" s="74" t="s">
        <v>1188</v>
      </c>
      <c r="E249" s="74" t="s">
        <v>11</v>
      </c>
      <c r="F249" s="74" t="s">
        <v>224</v>
      </c>
      <c r="G249" s="74" t="s">
        <v>1650</v>
      </c>
      <c r="H249" s="74" t="s">
        <v>1525</v>
      </c>
      <c r="I249" s="74" t="s">
        <v>253</v>
      </c>
      <c r="J249" s="51" t="s">
        <v>12</v>
      </c>
      <c r="K249" s="82">
        <v>835</v>
      </c>
      <c r="L249" s="87">
        <v>819</v>
      </c>
      <c r="M249" s="83">
        <v>280000</v>
      </c>
      <c r="N249" s="55">
        <f t="shared" si="3"/>
        <v>229320000</v>
      </c>
      <c r="O249" s="56">
        <v>2</v>
      </c>
      <c r="P249" s="51" t="s">
        <v>1005</v>
      </c>
      <c r="Q249" s="57" t="s">
        <v>590</v>
      </c>
      <c r="R249" s="57"/>
      <c r="S249" s="57"/>
      <c r="T249" s="57"/>
    </row>
    <row r="250" spans="1:20" s="50" customFormat="1" ht="67.5">
      <c r="A250" s="51">
        <v>247</v>
      </c>
      <c r="B250" s="97" t="s">
        <v>953</v>
      </c>
      <c r="C250" s="98" t="s">
        <v>954</v>
      </c>
      <c r="D250" s="99" t="s">
        <v>955</v>
      </c>
      <c r="E250" s="99" t="s">
        <v>14</v>
      </c>
      <c r="F250" s="99">
        <v>36</v>
      </c>
      <c r="G250" s="99" t="s">
        <v>956</v>
      </c>
      <c r="H250" s="100" t="s">
        <v>957</v>
      </c>
      <c r="I250" s="100" t="s">
        <v>958</v>
      </c>
      <c r="J250" s="100" t="s">
        <v>25</v>
      </c>
      <c r="K250" s="101">
        <v>110400</v>
      </c>
      <c r="L250" s="102">
        <v>106500</v>
      </c>
      <c r="M250" s="103">
        <v>2500</v>
      </c>
      <c r="N250" s="55">
        <f t="shared" si="3"/>
        <v>266250000</v>
      </c>
      <c r="O250" s="56">
        <v>1</v>
      </c>
      <c r="P250" s="104" t="s">
        <v>687</v>
      </c>
      <c r="Q250" s="57" t="s">
        <v>590</v>
      </c>
      <c r="R250" s="57" t="s">
        <v>590</v>
      </c>
      <c r="S250" s="57"/>
      <c r="T250" s="57"/>
    </row>
    <row r="251" spans="1:20" s="50" customFormat="1" ht="25.5">
      <c r="A251" s="13">
        <v>248</v>
      </c>
      <c r="B251" s="14" t="s">
        <v>324</v>
      </c>
      <c r="C251" s="14" t="s">
        <v>143</v>
      </c>
      <c r="D251" s="13" t="s">
        <v>144</v>
      </c>
      <c r="E251" s="13" t="s">
        <v>14</v>
      </c>
      <c r="F251" s="13" t="s">
        <v>249</v>
      </c>
      <c r="G251" s="13" t="str">
        <f>VLOOKUP(B251,'[1]Mẫu số 11'!$E$11:$S$97,6,0)</f>
        <v>VN-8435-09</v>
      </c>
      <c r="H251" s="13" t="s">
        <v>325</v>
      </c>
      <c r="I251" s="13" t="s">
        <v>263</v>
      </c>
      <c r="J251" s="13" t="s">
        <v>145</v>
      </c>
      <c r="K251" s="31">
        <v>2568297</v>
      </c>
      <c r="L251" s="31">
        <v>2568297</v>
      </c>
      <c r="M251" s="33">
        <v>200</v>
      </c>
      <c r="N251" s="55">
        <f t="shared" si="3"/>
        <v>513659400</v>
      </c>
      <c r="O251" s="31" t="s">
        <v>2513</v>
      </c>
      <c r="P251" s="45" t="s">
        <v>407</v>
      </c>
      <c r="Q251" s="57" t="s">
        <v>590</v>
      </c>
      <c r="R251" s="57"/>
      <c r="S251" s="57"/>
      <c r="T251" s="57"/>
    </row>
    <row r="252" spans="1:20" s="50" customFormat="1" ht="40.5">
      <c r="A252" s="51">
        <v>249</v>
      </c>
      <c r="B252" s="68" t="s">
        <v>2059</v>
      </c>
      <c r="C252" s="210" t="s">
        <v>2060</v>
      </c>
      <c r="D252" s="61" t="s">
        <v>75</v>
      </c>
      <c r="E252" s="62" t="s">
        <v>2061</v>
      </c>
      <c r="F252" s="61">
        <v>36</v>
      </c>
      <c r="G252" s="62" t="s">
        <v>2062</v>
      </c>
      <c r="H252" s="62" t="s">
        <v>1839</v>
      </c>
      <c r="I252" s="61" t="s">
        <v>253</v>
      </c>
      <c r="J252" s="61" t="s">
        <v>12</v>
      </c>
      <c r="K252" s="71">
        <v>250</v>
      </c>
      <c r="L252" s="96">
        <v>115.5</v>
      </c>
      <c r="M252" s="71">
        <v>1000</v>
      </c>
      <c r="N252" s="55">
        <f t="shared" si="3"/>
        <v>115500</v>
      </c>
      <c r="O252" s="56">
        <v>3</v>
      </c>
      <c r="P252" s="61" t="s">
        <v>1840</v>
      </c>
      <c r="Q252" s="57" t="s">
        <v>590</v>
      </c>
      <c r="R252" s="57"/>
      <c r="S252" s="57"/>
      <c r="T252" s="57"/>
    </row>
    <row r="253" spans="1:20" s="50" customFormat="1" ht="40.5">
      <c r="A253" s="13">
        <v>250</v>
      </c>
      <c r="B253" s="72" t="s">
        <v>959</v>
      </c>
      <c r="C253" s="73" t="s">
        <v>960</v>
      </c>
      <c r="D253" s="74" t="s">
        <v>961</v>
      </c>
      <c r="E253" s="62" t="s">
        <v>962</v>
      </c>
      <c r="F253" s="62">
        <v>60</v>
      </c>
      <c r="G253" s="62" t="s">
        <v>963</v>
      </c>
      <c r="H253" s="62" t="s">
        <v>824</v>
      </c>
      <c r="I253" s="74" t="s">
        <v>226</v>
      </c>
      <c r="J253" s="51" t="s">
        <v>27</v>
      </c>
      <c r="K253" s="128">
        <v>110250</v>
      </c>
      <c r="L253" s="87">
        <v>94500</v>
      </c>
      <c r="M253" s="90">
        <v>12000</v>
      </c>
      <c r="N253" s="55">
        <f t="shared" si="3"/>
        <v>1134000000</v>
      </c>
      <c r="O253" s="56">
        <v>1</v>
      </c>
      <c r="P253" s="51" t="s">
        <v>247</v>
      </c>
      <c r="Q253" s="57" t="s">
        <v>590</v>
      </c>
      <c r="R253" s="57"/>
      <c r="S253" s="57"/>
      <c r="T253" s="57"/>
    </row>
    <row r="254" spans="1:20" s="50" customFormat="1" ht="67.5">
      <c r="A254" s="51">
        <v>251</v>
      </c>
      <c r="B254" s="92" t="s">
        <v>1254</v>
      </c>
      <c r="C254" s="93" t="s">
        <v>1255</v>
      </c>
      <c r="D254" s="94" t="s">
        <v>1256</v>
      </c>
      <c r="E254" s="94" t="s">
        <v>1257</v>
      </c>
      <c r="F254" s="94" t="s">
        <v>382</v>
      </c>
      <c r="G254" s="94" t="s">
        <v>1258</v>
      </c>
      <c r="H254" s="94" t="s">
        <v>1259</v>
      </c>
      <c r="I254" s="94" t="s">
        <v>566</v>
      </c>
      <c r="J254" s="94" t="s">
        <v>1097</v>
      </c>
      <c r="K254" s="95">
        <v>170000</v>
      </c>
      <c r="L254" s="96">
        <v>170000</v>
      </c>
      <c r="M254" s="95">
        <v>500</v>
      </c>
      <c r="N254" s="55">
        <f t="shared" si="3"/>
        <v>85000000</v>
      </c>
      <c r="O254" s="56">
        <v>1</v>
      </c>
      <c r="P254" s="51" t="s">
        <v>588</v>
      </c>
      <c r="Q254" s="57" t="s">
        <v>590</v>
      </c>
      <c r="R254" s="57"/>
      <c r="S254" s="57"/>
      <c r="T254" s="57"/>
    </row>
    <row r="255" spans="1:20" s="50" customFormat="1" ht="40.5">
      <c r="A255" s="13">
        <v>252</v>
      </c>
      <c r="B255" s="52" t="s">
        <v>964</v>
      </c>
      <c r="C255" s="53" t="s">
        <v>965</v>
      </c>
      <c r="D255" s="54" t="s">
        <v>966</v>
      </c>
      <c r="E255" s="54" t="s">
        <v>14</v>
      </c>
      <c r="F255" s="54" t="s">
        <v>249</v>
      </c>
      <c r="G255" s="54" t="s">
        <v>967</v>
      </c>
      <c r="H255" s="54" t="s">
        <v>319</v>
      </c>
      <c r="I255" s="54" t="s">
        <v>320</v>
      </c>
      <c r="J255" s="54" t="s">
        <v>27</v>
      </c>
      <c r="K255" s="55">
        <v>171300</v>
      </c>
      <c r="L255" s="56">
        <v>171300</v>
      </c>
      <c r="M255" s="55">
        <v>500</v>
      </c>
      <c r="N255" s="55">
        <f t="shared" si="3"/>
        <v>85650000</v>
      </c>
      <c r="O255" s="56">
        <v>1</v>
      </c>
      <c r="P255" s="51" t="s">
        <v>407</v>
      </c>
      <c r="Q255" s="57" t="s">
        <v>590</v>
      </c>
      <c r="R255" s="57"/>
      <c r="S255" s="57"/>
      <c r="T255" s="57" t="s">
        <v>590</v>
      </c>
    </row>
    <row r="256" spans="1:20" s="50" customFormat="1" ht="40.5">
      <c r="A256" s="51">
        <v>253</v>
      </c>
      <c r="B256" s="52" t="s">
        <v>968</v>
      </c>
      <c r="C256" s="53" t="s">
        <v>965</v>
      </c>
      <c r="D256" s="54" t="s">
        <v>969</v>
      </c>
      <c r="E256" s="54" t="s">
        <v>14</v>
      </c>
      <c r="F256" s="54" t="s">
        <v>249</v>
      </c>
      <c r="G256" s="54" t="s">
        <v>970</v>
      </c>
      <c r="H256" s="54" t="s">
        <v>319</v>
      </c>
      <c r="I256" s="54" t="s">
        <v>320</v>
      </c>
      <c r="J256" s="54" t="s">
        <v>27</v>
      </c>
      <c r="K256" s="55">
        <v>49567</v>
      </c>
      <c r="L256" s="56">
        <v>49567</v>
      </c>
      <c r="M256" s="55">
        <v>2000</v>
      </c>
      <c r="N256" s="55">
        <f t="shared" si="3"/>
        <v>99134000</v>
      </c>
      <c r="O256" s="56">
        <v>1</v>
      </c>
      <c r="P256" s="51" t="s">
        <v>407</v>
      </c>
      <c r="Q256" s="57" t="s">
        <v>590</v>
      </c>
      <c r="R256" s="57"/>
      <c r="S256" s="57"/>
      <c r="T256" s="57"/>
    </row>
    <row r="257" spans="1:20" s="50" customFormat="1" ht="81">
      <c r="A257" s="13">
        <v>254</v>
      </c>
      <c r="B257" s="92" t="s">
        <v>985</v>
      </c>
      <c r="C257" s="93" t="s">
        <v>986</v>
      </c>
      <c r="D257" s="94" t="s">
        <v>987</v>
      </c>
      <c r="E257" s="94" t="s">
        <v>988</v>
      </c>
      <c r="F257" s="94" t="s">
        <v>224</v>
      </c>
      <c r="G257" s="94" t="s">
        <v>989</v>
      </c>
      <c r="H257" s="94" t="s">
        <v>990</v>
      </c>
      <c r="I257" s="94" t="s">
        <v>387</v>
      </c>
      <c r="J257" s="94" t="s">
        <v>37</v>
      </c>
      <c r="K257" s="95">
        <v>3699999</v>
      </c>
      <c r="L257" s="96">
        <v>3650000</v>
      </c>
      <c r="M257" s="95">
        <v>50</v>
      </c>
      <c r="N257" s="55">
        <f t="shared" si="3"/>
        <v>182500000</v>
      </c>
      <c r="O257" s="56">
        <v>1</v>
      </c>
      <c r="P257" s="51" t="s">
        <v>588</v>
      </c>
      <c r="Q257" s="57" t="s">
        <v>590</v>
      </c>
      <c r="R257" s="57"/>
      <c r="S257" s="57"/>
      <c r="T257" s="57"/>
    </row>
    <row r="258" spans="1:20" s="50" customFormat="1" ht="108">
      <c r="A258" s="51">
        <v>255</v>
      </c>
      <c r="B258" s="59" t="s">
        <v>2063</v>
      </c>
      <c r="C258" s="59" t="s">
        <v>2506</v>
      </c>
      <c r="D258" s="62" t="s">
        <v>2064</v>
      </c>
      <c r="E258" s="62" t="s">
        <v>2065</v>
      </c>
      <c r="F258" s="62" t="s">
        <v>2066</v>
      </c>
      <c r="G258" s="62" t="s">
        <v>2067</v>
      </c>
      <c r="H258" s="62" t="s">
        <v>2068</v>
      </c>
      <c r="I258" s="62" t="s">
        <v>2069</v>
      </c>
      <c r="J258" s="62" t="s">
        <v>2070</v>
      </c>
      <c r="K258" s="65">
        <v>23560</v>
      </c>
      <c r="L258" s="64">
        <v>22800</v>
      </c>
      <c r="M258" s="65">
        <v>10000</v>
      </c>
      <c r="N258" s="55">
        <f t="shared" si="3"/>
        <v>228000000</v>
      </c>
      <c r="O258" s="56">
        <v>3</v>
      </c>
      <c r="P258" s="61" t="s">
        <v>591</v>
      </c>
      <c r="Q258" s="57" t="s">
        <v>590</v>
      </c>
      <c r="R258" s="66"/>
      <c r="S258" s="66"/>
      <c r="T258" s="66" t="s">
        <v>590</v>
      </c>
    </row>
    <row r="259" spans="1:20" s="50" customFormat="1" ht="81">
      <c r="A259" s="13">
        <v>256</v>
      </c>
      <c r="B259" s="72" t="s">
        <v>2448</v>
      </c>
      <c r="C259" s="73" t="s">
        <v>2449</v>
      </c>
      <c r="D259" s="74" t="s">
        <v>969</v>
      </c>
      <c r="E259" s="74" t="s">
        <v>14</v>
      </c>
      <c r="F259" s="74">
        <v>36</v>
      </c>
      <c r="G259" s="74" t="s">
        <v>2450</v>
      </c>
      <c r="H259" s="74" t="s">
        <v>2451</v>
      </c>
      <c r="I259" s="74" t="s">
        <v>447</v>
      </c>
      <c r="J259" s="74" t="s">
        <v>18</v>
      </c>
      <c r="K259" s="90">
        <v>69080</v>
      </c>
      <c r="L259" s="91">
        <v>59990</v>
      </c>
      <c r="M259" s="90">
        <v>1000</v>
      </c>
      <c r="N259" s="55">
        <f t="shared" si="3"/>
        <v>59990000</v>
      </c>
      <c r="O259" s="56">
        <v>5</v>
      </c>
      <c r="P259" s="51" t="s">
        <v>1586</v>
      </c>
      <c r="Q259" s="57" t="s">
        <v>590</v>
      </c>
      <c r="R259" s="57"/>
      <c r="S259" s="57"/>
      <c r="T259" s="57"/>
    </row>
    <row r="260" spans="1:20" s="50" customFormat="1" ht="54">
      <c r="A260" s="51">
        <v>257</v>
      </c>
      <c r="B260" s="106" t="s">
        <v>971</v>
      </c>
      <c r="C260" s="73" t="s">
        <v>972</v>
      </c>
      <c r="D260" s="74" t="s">
        <v>973</v>
      </c>
      <c r="E260" s="107" t="s">
        <v>974</v>
      </c>
      <c r="F260" s="107">
        <v>24</v>
      </c>
      <c r="G260" s="107" t="s">
        <v>975</v>
      </c>
      <c r="H260" s="107" t="s">
        <v>829</v>
      </c>
      <c r="I260" s="62" t="s">
        <v>302</v>
      </c>
      <c r="J260" s="51" t="s">
        <v>27</v>
      </c>
      <c r="K260" s="108">
        <v>31500</v>
      </c>
      <c r="L260" s="87">
        <v>31500</v>
      </c>
      <c r="M260" s="90">
        <v>4000</v>
      </c>
      <c r="N260" s="55">
        <f t="shared" si="3"/>
        <v>126000000</v>
      </c>
      <c r="O260" s="56">
        <v>1</v>
      </c>
      <c r="P260" s="51" t="s">
        <v>247</v>
      </c>
      <c r="Q260" s="57" t="s">
        <v>590</v>
      </c>
      <c r="R260" s="57"/>
      <c r="S260" s="57"/>
      <c r="T260" s="57"/>
    </row>
    <row r="261" spans="1:20" s="50" customFormat="1" ht="54">
      <c r="A261" s="13">
        <v>258</v>
      </c>
      <c r="B261" s="52" t="s">
        <v>976</v>
      </c>
      <c r="C261" s="53" t="s">
        <v>977</v>
      </c>
      <c r="D261" s="54" t="s">
        <v>978</v>
      </c>
      <c r="E261" s="54" t="s">
        <v>608</v>
      </c>
      <c r="F261" s="54" t="s">
        <v>249</v>
      </c>
      <c r="G261" s="54" t="s">
        <v>979</v>
      </c>
      <c r="H261" s="54" t="s">
        <v>980</v>
      </c>
      <c r="I261" s="54" t="s">
        <v>292</v>
      </c>
      <c r="J261" s="54" t="s">
        <v>15</v>
      </c>
      <c r="K261" s="55">
        <v>120000</v>
      </c>
      <c r="L261" s="56">
        <v>115000</v>
      </c>
      <c r="M261" s="55">
        <v>3000</v>
      </c>
      <c r="N261" s="55">
        <f aca="true" t="shared" si="4" ref="N261:N324">+L261*M261</f>
        <v>345000000</v>
      </c>
      <c r="O261" s="56">
        <v>1</v>
      </c>
      <c r="P261" s="51" t="s">
        <v>407</v>
      </c>
      <c r="Q261" s="114" t="s">
        <v>590</v>
      </c>
      <c r="R261" s="114"/>
      <c r="S261" s="114"/>
      <c r="T261" s="114"/>
    </row>
    <row r="262" spans="1:20" s="50" customFormat="1" ht="63.75">
      <c r="A262" s="51">
        <v>259</v>
      </c>
      <c r="B262" s="17" t="s">
        <v>498</v>
      </c>
      <c r="C262" s="17" t="s">
        <v>499</v>
      </c>
      <c r="D262" s="16" t="s">
        <v>500</v>
      </c>
      <c r="E262" s="18" t="s">
        <v>501</v>
      </c>
      <c r="F262" s="16" t="s">
        <v>224</v>
      </c>
      <c r="G262" s="16" t="s">
        <v>502</v>
      </c>
      <c r="H262" s="16" t="s">
        <v>503</v>
      </c>
      <c r="I262" s="16" t="s">
        <v>436</v>
      </c>
      <c r="J262" s="16" t="s">
        <v>227</v>
      </c>
      <c r="K262" s="34">
        <v>55000</v>
      </c>
      <c r="L262" s="34">
        <v>55000</v>
      </c>
      <c r="M262" s="34">
        <v>500</v>
      </c>
      <c r="N262" s="55">
        <f t="shared" si="4"/>
        <v>27500000</v>
      </c>
      <c r="O262" s="31" t="s">
        <v>2513</v>
      </c>
      <c r="P262" s="46" t="s">
        <v>588</v>
      </c>
      <c r="Q262" s="57" t="s">
        <v>590</v>
      </c>
      <c r="R262" s="57"/>
      <c r="S262" s="57"/>
      <c r="T262" s="57"/>
    </row>
    <row r="263" spans="1:20" s="50" customFormat="1" ht="54">
      <c r="A263" s="13">
        <v>260</v>
      </c>
      <c r="B263" s="84" t="s">
        <v>981</v>
      </c>
      <c r="C263" s="85" t="s">
        <v>982</v>
      </c>
      <c r="D263" s="86" t="s">
        <v>735</v>
      </c>
      <c r="E263" s="86" t="s">
        <v>14</v>
      </c>
      <c r="F263" s="86">
        <v>18</v>
      </c>
      <c r="G263" s="86" t="s">
        <v>983</v>
      </c>
      <c r="H263" s="86" t="s">
        <v>984</v>
      </c>
      <c r="I263" s="86" t="s">
        <v>226</v>
      </c>
      <c r="J263" s="86" t="s">
        <v>27</v>
      </c>
      <c r="K263" s="82">
        <v>585000</v>
      </c>
      <c r="L263" s="87">
        <v>504000</v>
      </c>
      <c r="M263" s="83">
        <v>200</v>
      </c>
      <c r="N263" s="55">
        <f t="shared" si="4"/>
        <v>100800000</v>
      </c>
      <c r="O263" s="56">
        <v>1</v>
      </c>
      <c r="P263" s="88" t="s">
        <v>656</v>
      </c>
      <c r="Q263" s="57" t="s">
        <v>590</v>
      </c>
      <c r="R263" s="57"/>
      <c r="S263" s="57"/>
      <c r="T263" s="57"/>
    </row>
    <row r="264" spans="1:20" s="50" customFormat="1" ht="67.5">
      <c r="A264" s="51">
        <v>261</v>
      </c>
      <c r="B264" s="161" t="s">
        <v>2071</v>
      </c>
      <c r="C264" s="151" t="s">
        <v>2072</v>
      </c>
      <c r="D264" s="152" t="s">
        <v>21</v>
      </c>
      <c r="E264" s="152" t="s">
        <v>1434</v>
      </c>
      <c r="F264" s="162">
        <v>36</v>
      </c>
      <c r="G264" s="152" t="s">
        <v>2073</v>
      </c>
      <c r="H264" s="152" t="s">
        <v>2074</v>
      </c>
      <c r="I264" s="152" t="s">
        <v>253</v>
      </c>
      <c r="J264" s="152" t="s">
        <v>12</v>
      </c>
      <c r="K264" s="103">
        <v>4300</v>
      </c>
      <c r="L264" s="102">
        <v>1160</v>
      </c>
      <c r="M264" s="103">
        <v>120000</v>
      </c>
      <c r="N264" s="55">
        <f t="shared" si="4"/>
        <v>139200000</v>
      </c>
      <c r="O264" s="56">
        <v>3</v>
      </c>
      <c r="P264" s="104" t="s">
        <v>1361</v>
      </c>
      <c r="Q264" s="57" t="s">
        <v>590</v>
      </c>
      <c r="R264" s="57"/>
      <c r="S264" s="57"/>
      <c r="T264" s="57" t="s">
        <v>590</v>
      </c>
    </row>
    <row r="265" spans="1:20" s="50" customFormat="1" ht="76.5">
      <c r="A265" s="13">
        <v>262</v>
      </c>
      <c r="B265" s="17" t="s">
        <v>504</v>
      </c>
      <c r="C265" s="17" t="s">
        <v>505</v>
      </c>
      <c r="D265" s="16" t="s">
        <v>506</v>
      </c>
      <c r="E265" s="18" t="s">
        <v>444</v>
      </c>
      <c r="F265" s="16" t="s">
        <v>290</v>
      </c>
      <c r="G265" s="16" t="s">
        <v>507</v>
      </c>
      <c r="H265" s="16" t="s">
        <v>508</v>
      </c>
      <c r="I265" s="16" t="s">
        <v>436</v>
      </c>
      <c r="J265" s="16" t="s">
        <v>442</v>
      </c>
      <c r="K265" s="34">
        <v>4767</v>
      </c>
      <c r="L265" s="34">
        <v>4414</v>
      </c>
      <c r="M265" s="34">
        <v>120000</v>
      </c>
      <c r="N265" s="55">
        <f t="shared" si="4"/>
        <v>529680000</v>
      </c>
      <c r="O265" s="31" t="s">
        <v>2513</v>
      </c>
      <c r="P265" s="46" t="s">
        <v>588</v>
      </c>
      <c r="Q265" s="57" t="s">
        <v>590</v>
      </c>
      <c r="R265" s="57"/>
      <c r="S265" s="57"/>
      <c r="T265" s="57"/>
    </row>
    <row r="266" spans="1:20" s="50" customFormat="1" ht="102">
      <c r="A266" s="51">
        <v>263</v>
      </c>
      <c r="B266" s="14" t="s">
        <v>326</v>
      </c>
      <c r="C266" s="14" t="s">
        <v>67</v>
      </c>
      <c r="D266" s="13" t="s">
        <v>146</v>
      </c>
      <c r="E266" s="13" t="s">
        <v>14</v>
      </c>
      <c r="F266" s="13" t="s">
        <v>224</v>
      </c>
      <c r="G266" s="13" t="str">
        <f>VLOOKUP(B266,'[1]Mẫu số 11'!$E$11:$S$97,6,0)</f>
        <v>VN-13275-11</v>
      </c>
      <c r="H266" s="13" t="s">
        <v>327</v>
      </c>
      <c r="I266" s="13" t="s">
        <v>328</v>
      </c>
      <c r="J266" s="13" t="s">
        <v>27</v>
      </c>
      <c r="K266" s="31">
        <v>370261</v>
      </c>
      <c r="L266" s="31">
        <v>370260</v>
      </c>
      <c r="M266" s="33">
        <v>2000</v>
      </c>
      <c r="N266" s="55">
        <f t="shared" si="4"/>
        <v>740520000</v>
      </c>
      <c r="O266" s="31" t="s">
        <v>2513</v>
      </c>
      <c r="P266" s="45" t="s">
        <v>407</v>
      </c>
      <c r="Q266" s="57" t="s">
        <v>590</v>
      </c>
      <c r="R266" s="57"/>
      <c r="S266" s="57"/>
      <c r="T266" s="57"/>
    </row>
    <row r="267" spans="1:20" s="50" customFormat="1" ht="94.5">
      <c r="A267" s="13">
        <v>264</v>
      </c>
      <c r="B267" s="187" t="s">
        <v>1651</v>
      </c>
      <c r="C267" s="73" t="s">
        <v>67</v>
      </c>
      <c r="D267" s="74" t="s">
        <v>1652</v>
      </c>
      <c r="E267" s="188" t="s">
        <v>1653</v>
      </c>
      <c r="F267" s="188">
        <v>24</v>
      </c>
      <c r="G267" s="188" t="s">
        <v>1654</v>
      </c>
      <c r="H267" s="189" t="s">
        <v>1655</v>
      </c>
      <c r="I267" s="74" t="s">
        <v>1656</v>
      </c>
      <c r="J267" s="51" t="s">
        <v>27</v>
      </c>
      <c r="K267" s="190">
        <v>160000</v>
      </c>
      <c r="L267" s="102">
        <v>127700</v>
      </c>
      <c r="M267" s="90">
        <v>5000</v>
      </c>
      <c r="N267" s="55">
        <f t="shared" si="4"/>
        <v>638500000</v>
      </c>
      <c r="O267" s="56">
        <v>2</v>
      </c>
      <c r="P267" s="51" t="s">
        <v>247</v>
      </c>
      <c r="Q267" s="57" t="s">
        <v>590</v>
      </c>
      <c r="R267" s="57"/>
      <c r="S267" s="57"/>
      <c r="T267" s="57" t="s">
        <v>590</v>
      </c>
    </row>
    <row r="268" spans="1:20" s="50" customFormat="1" ht="51">
      <c r="A268" s="51">
        <v>265</v>
      </c>
      <c r="B268" s="14" t="s">
        <v>329</v>
      </c>
      <c r="C268" s="14" t="s">
        <v>147</v>
      </c>
      <c r="D268" s="13" t="s">
        <v>75</v>
      </c>
      <c r="E268" s="13" t="s">
        <v>11</v>
      </c>
      <c r="F268" s="13" t="s">
        <v>224</v>
      </c>
      <c r="G268" s="13" t="str">
        <f>VLOOKUP(B268,'[1]Mẫu số 11'!$E$11:$S$97,6,0)</f>
        <v>VN-16509-13</v>
      </c>
      <c r="H268" s="13" t="s">
        <v>330</v>
      </c>
      <c r="I268" s="13" t="s">
        <v>256</v>
      </c>
      <c r="J268" s="13" t="s">
        <v>12</v>
      </c>
      <c r="K268" s="31">
        <v>3265.5</v>
      </c>
      <c r="L268" s="31">
        <v>3265</v>
      </c>
      <c r="M268" s="33">
        <v>10000</v>
      </c>
      <c r="N268" s="55">
        <f t="shared" si="4"/>
        <v>32650000</v>
      </c>
      <c r="O268" s="31" t="s">
        <v>2513</v>
      </c>
      <c r="P268" s="45" t="s">
        <v>407</v>
      </c>
      <c r="Q268" s="57" t="s">
        <v>590</v>
      </c>
      <c r="R268" s="57"/>
      <c r="S268" s="57"/>
      <c r="T268" s="57"/>
    </row>
    <row r="269" spans="1:20" s="50" customFormat="1" ht="51">
      <c r="A269" s="13">
        <v>266</v>
      </c>
      <c r="B269" s="14" t="s">
        <v>331</v>
      </c>
      <c r="C269" s="14" t="s">
        <v>148</v>
      </c>
      <c r="D269" s="13" t="s">
        <v>149</v>
      </c>
      <c r="E269" s="13" t="s">
        <v>14</v>
      </c>
      <c r="F269" s="13" t="s">
        <v>249</v>
      </c>
      <c r="G269" s="13" t="str">
        <f>VLOOKUP(B269,'[1]Mẫu số 11'!$E$11:$S$97,6,0)</f>
        <v>QLSP-857-15</v>
      </c>
      <c r="H269" s="13" t="s">
        <v>332</v>
      </c>
      <c r="I269" s="13" t="s">
        <v>226</v>
      </c>
      <c r="J269" s="13" t="s">
        <v>45</v>
      </c>
      <c r="K269" s="31">
        <v>428550</v>
      </c>
      <c r="L269" s="31">
        <v>277999</v>
      </c>
      <c r="M269" s="33">
        <v>100</v>
      </c>
      <c r="N269" s="55">
        <f t="shared" si="4"/>
        <v>27799900</v>
      </c>
      <c r="O269" s="31" t="s">
        <v>2513</v>
      </c>
      <c r="P269" s="45" t="s">
        <v>407</v>
      </c>
      <c r="Q269" s="57" t="s">
        <v>590</v>
      </c>
      <c r="R269" s="57"/>
      <c r="S269" s="57"/>
      <c r="T269" s="57" t="s">
        <v>590</v>
      </c>
    </row>
    <row r="270" spans="1:20" s="50" customFormat="1" ht="51">
      <c r="A270" s="51">
        <v>267</v>
      </c>
      <c r="B270" s="14" t="s">
        <v>333</v>
      </c>
      <c r="C270" s="14" t="s">
        <v>150</v>
      </c>
      <c r="D270" s="13" t="s">
        <v>44</v>
      </c>
      <c r="E270" s="13" t="s">
        <v>14</v>
      </c>
      <c r="F270" s="13" t="s">
        <v>224</v>
      </c>
      <c r="G270" s="13" t="str">
        <f>VLOOKUP(B270,'[1]Mẫu số 11'!$E$11:$S$97,6,0)</f>
        <v>QLSP-0790-14</v>
      </c>
      <c r="H270" s="13" t="s">
        <v>334</v>
      </c>
      <c r="I270" s="13" t="s">
        <v>226</v>
      </c>
      <c r="J270" s="13" t="s">
        <v>27</v>
      </c>
      <c r="K270" s="31">
        <v>736626</v>
      </c>
      <c r="L270" s="31">
        <v>505030</v>
      </c>
      <c r="M270" s="33">
        <v>100</v>
      </c>
      <c r="N270" s="55">
        <f t="shared" si="4"/>
        <v>50503000</v>
      </c>
      <c r="O270" s="31" t="s">
        <v>2513</v>
      </c>
      <c r="P270" s="45" t="s">
        <v>407</v>
      </c>
      <c r="Q270" s="57" t="s">
        <v>590</v>
      </c>
      <c r="R270" s="57"/>
      <c r="S270" s="57"/>
      <c r="T270" s="57"/>
    </row>
    <row r="271" spans="1:20" s="50" customFormat="1" ht="229.5">
      <c r="A271" s="13">
        <v>268</v>
      </c>
      <c r="B271" s="92" t="s">
        <v>1009</v>
      </c>
      <c r="C271" s="93" t="s">
        <v>1010</v>
      </c>
      <c r="D271" s="94" t="s">
        <v>1011</v>
      </c>
      <c r="E271" s="94" t="s">
        <v>1012</v>
      </c>
      <c r="F271" s="94" t="s">
        <v>249</v>
      </c>
      <c r="G271" s="94" t="s">
        <v>1013</v>
      </c>
      <c r="H271" s="94" t="s">
        <v>1014</v>
      </c>
      <c r="I271" s="94" t="s">
        <v>1015</v>
      </c>
      <c r="J271" s="94" t="s">
        <v>1016</v>
      </c>
      <c r="K271" s="95">
        <v>240000</v>
      </c>
      <c r="L271" s="96">
        <v>227000</v>
      </c>
      <c r="M271" s="95">
        <v>100</v>
      </c>
      <c r="N271" s="55">
        <f t="shared" si="4"/>
        <v>22700000</v>
      </c>
      <c r="O271" s="56">
        <v>1</v>
      </c>
      <c r="P271" s="51" t="s">
        <v>588</v>
      </c>
      <c r="Q271" s="57" t="s">
        <v>590</v>
      </c>
      <c r="R271" s="57"/>
      <c r="S271" s="57"/>
      <c r="T271" s="57"/>
    </row>
    <row r="272" spans="1:20" s="50" customFormat="1" ht="229.5">
      <c r="A272" s="51">
        <v>269</v>
      </c>
      <c r="B272" s="92" t="s">
        <v>1017</v>
      </c>
      <c r="C272" s="93" t="s">
        <v>1018</v>
      </c>
      <c r="D272" s="94" t="s">
        <v>1011</v>
      </c>
      <c r="E272" s="94" t="s">
        <v>1012</v>
      </c>
      <c r="F272" s="94" t="s">
        <v>249</v>
      </c>
      <c r="G272" s="94" t="s">
        <v>1019</v>
      </c>
      <c r="H272" s="94" t="s">
        <v>1014</v>
      </c>
      <c r="I272" s="94" t="s">
        <v>1015</v>
      </c>
      <c r="J272" s="94" t="s">
        <v>1016</v>
      </c>
      <c r="K272" s="95">
        <v>240000</v>
      </c>
      <c r="L272" s="96">
        <v>227000</v>
      </c>
      <c r="M272" s="95">
        <v>100</v>
      </c>
      <c r="N272" s="55">
        <f t="shared" si="4"/>
        <v>22700000</v>
      </c>
      <c r="O272" s="56">
        <v>1</v>
      </c>
      <c r="P272" s="51" t="s">
        <v>588</v>
      </c>
      <c r="Q272" s="57" t="s">
        <v>590</v>
      </c>
      <c r="R272" s="57"/>
      <c r="S272" s="57"/>
      <c r="T272" s="57"/>
    </row>
    <row r="273" spans="1:20" s="50" customFormat="1" ht="40.5">
      <c r="A273" s="13">
        <v>270</v>
      </c>
      <c r="B273" s="92" t="s">
        <v>991</v>
      </c>
      <c r="C273" s="93" t="s">
        <v>992</v>
      </c>
      <c r="D273" s="94" t="s">
        <v>993</v>
      </c>
      <c r="E273" s="94" t="s">
        <v>408</v>
      </c>
      <c r="F273" s="94" t="s">
        <v>351</v>
      </c>
      <c r="G273" s="94" t="s">
        <v>994</v>
      </c>
      <c r="H273" s="94" t="s">
        <v>995</v>
      </c>
      <c r="I273" s="94" t="s">
        <v>996</v>
      </c>
      <c r="J273" s="94" t="s">
        <v>37</v>
      </c>
      <c r="K273" s="95">
        <v>235167</v>
      </c>
      <c r="L273" s="131">
        <v>138000</v>
      </c>
      <c r="M273" s="95">
        <v>2000</v>
      </c>
      <c r="N273" s="55">
        <f t="shared" si="4"/>
        <v>276000000</v>
      </c>
      <c r="O273" s="56">
        <v>1</v>
      </c>
      <c r="P273" s="51" t="s">
        <v>588</v>
      </c>
      <c r="Q273" s="114" t="s">
        <v>590</v>
      </c>
      <c r="R273" s="114"/>
      <c r="S273" s="114"/>
      <c r="T273" s="114"/>
    </row>
    <row r="274" spans="1:20" s="50" customFormat="1" ht="40.5">
      <c r="A274" s="51">
        <v>271</v>
      </c>
      <c r="B274" s="92" t="s">
        <v>997</v>
      </c>
      <c r="C274" s="93" t="s">
        <v>992</v>
      </c>
      <c r="D274" s="94" t="s">
        <v>993</v>
      </c>
      <c r="E274" s="94" t="s">
        <v>998</v>
      </c>
      <c r="F274" s="94" t="s">
        <v>351</v>
      </c>
      <c r="G274" s="94" t="s">
        <v>999</v>
      </c>
      <c r="H274" s="94" t="s">
        <v>995</v>
      </c>
      <c r="I274" s="94" t="s">
        <v>996</v>
      </c>
      <c r="J274" s="94" t="s">
        <v>37</v>
      </c>
      <c r="K274" s="95">
        <v>235167</v>
      </c>
      <c r="L274" s="131">
        <v>138000</v>
      </c>
      <c r="M274" s="95">
        <v>1000</v>
      </c>
      <c r="N274" s="55">
        <f t="shared" si="4"/>
        <v>138000000</v>
      </c>
      <c r="O274" s="56">
        <v>1</v>
      </c>
      <c r="P274" s="51" t="s">
        <v>588</v>
      </c>
      <c r="Q274" s="57" t="s">
        <v>590</v>
      </c>
      <c r="R274" s="57"/>
      <c r="S274" s="57"/>
      <c r="T274" s="57"/>
    </row>
    <row r="275" spans="1:20" s="50" customFormat="1" ht="40.5">
      <c r="A275" s="13">
        <v>272</v>
      </c>
      <c r="B275" s="92" t="s">
        <v>1006</v>
      </c>
      <c r="C275" s="93" t="s">
        <v>992</v>
      </c>
      <c r="D275" s="94" t="s">
        <v>1007</v>
      </c>
      <c r="E275" s="94" t="s">
        <v>998</v>
      </c>
      <c r="F275" s="94" t="s">
        <v>351</v>
      </c>
      <c r="G275" s="94" t="s">
        <v>1008</v>
      </c>
      <c r="H275" s="94" t="s">
        <v>995</v>
      </c>
      <c r="I275" s="94" t="s">
        <v>996</v>
      </c>
      <c r="J275" s="94" t="s">
        <v>37</v>
      </c>
      <c r="K275" s="95">
        <v>235167</v>
      </c>
      <c r="L275" s="131">
        <v>138000</v>
      </c>
      <c r="M275" s="95">
        <v>6000</v>
      </c>
      <c r="N275" s="55">
        <f t="shared" si="4"/>
        <v>828000000</v>
      </c>
      <c r="O275" s="56">
        <v>1</v>
      </c>
      <c r="P275" s="51" t="s">
        <v>588</v>
      </c>
      <c r="Q275" s="57" t="s">
        <v>590</v>
      </c>
      <c r="R275" s="57"/>
      <c r="S275" s="57"/>
      <c r="T275" s="57"/>
    </row>
    <row r="276" spans="1:20" s="50" customFormat="1" ht="54">
      <c r="A276" s="51">
        <v>273</v>
      </c>
      <c r="B276" s="72" t="s">
        <v>1000</v>
      </c>
      <c r="C276" s="73" t="s">
        <v>1001</v>
      </c>
      <c r="D276" s="74" t="s">
        <v>1002</v>
      </c>
      <c r="E276" s="51" t="s">
        <v>14</v>
      </c>
      <c r="F276" s="74" t="s">
        <v>249</v>
      </c>
      <c r="G276" s="74" t="s">
        <v>1003</v>
      </c>
      <c r="H276" s="74" t="s">
        <v>1004</v>
      </c>
      <c r="I276" s="74" t="s">
        <v>733</v>
      </c>
      <c r="J276" s="51" t="s">
        <v>25</v>
      </c>
      <c r="K276" s="82">
        <v>152000</v>
      </c>
      <c r="L276" s="87">
        <v>152000</v>
      </c>
      <c r="M276" s="83">
        <v>1000</v>
      </c>
      <c r="N276" s="55">
        <f t="shared" si="4"/>
        <v>152000000</v>
      </c>
      <c r="O276" s="56">
        <v>1</v>
      </c>
      <c r="P276" s="51" t="s">
        <v>1005</v>
      </c>
      <c r="Q276" s="57" t="s">
        <v>590</v>
      </c>
      <c r="R276" s="57"/>
      <c r="S276" s="57"/>
      <c r="T276" s="57"/>
    </row>
    <row r="277" spans="1:20" s="50" customFormat="1" ht="54">
      <c r="A277" s="13">
        <v>274</v>
      </c>
      <c r="B277" s="135" t="s">
        <v>1020</v>
      </c>
      <c r="C277" s="73" t="s">
        <v>1021</v>
      </c>
      <c r="D277" s="74" t="s">
        <v>1022</v>
      </c>
      <c r="E277" s="136" t="s">
        <v>1023</v>
      </c>
      <c r="F277" s="74">
        <v>36</v>
      </c>
      <c r="G277" s="74" t="s">
        <v>1024</v>
      </c>
      <c r="H277" s="137" t="s">
        <v>1025</v>
      </c>
      <c r="I277" s="74" t="s">
        <v>256</v>
      </c>
      <c r="J277" s="51" t="s">
        <v>27</v>
      </c>
      <c r="K277" s="90">
        <v>282000</v>
      </c>
      <c r="L277" s="87">
        <v>262000</v>
      </c>
      <c r="M277" s="90">
        <v>1000</v>
      </c>
      <c r="N277" s="55">
        <f t="shared" si="4"/>
        <v>262000000</v>
      </c>
      <c r="O277" s="56">
        <v>1</v>
      </c>
      <c r="P277" s="51" t="s">
        <v>247</v>
      </c>
      <c r="Q277" s="57" t="s">
        <v>590</v>
      </c>
      <c r="R277" s="57"/>
      <c r="S277" s="57"/>
      <c r="T277" s="57"/>
    </row>
    <row r="278" spans="1:20" s="50" customFormat="1" ht="51">
      <c r="A278" s="51">
        <v>275</v>
      </c>
      <c r="B278" s="14" t="s">
        <v>335</v>
      </c>
      <c r="C278" s="14" t="s">
        <v>151</v>
      </c>
      <c r="D278" s="13" t="s">
        <v>152</v>
      </c>
      <c r="E278" s="13" t="s">
        <v>14</v>
      </c>
      <c r="F278" s="13" t="s">
        <v>249</v>
      </c>
      <c r="G278" s="13" t="str">
        <f>VLOOKUP(B278,'[1]Mẫu số 11'!$E$11:$S$97,6,0)</f>
        <v>VN-10687-10</v>
      </c>
      <c r="H278" s="13" t="s">
        <v>336</v>
      </c>
      <c r="I278" s="13" t="s">
        <v>337</v>
      </c>
      <c r="J278" s="13" t="s">
        <v>27</v>
      </c>
      <c r="K278" s="31">
        <v>446710</v>
      </c>
      <c r="L278" s="31">
        <v>413620</v>
      </c>
      <c r="M278" s="33">
        <v>200</v>
      </c>
      <c r="N278" s="55">
        <f t="shared" si="4"/>
        <v>82724000</v>
      </c>
      <c r="O278" s="31" t="s">
        <v>2513</v>
      </c>
      <c r="P278" s="45" t="s">
        <v>407</v>
      </c>
      <c r="Q278" s="57" t="s">
        <v>590</v>
      </c>
      <c r="R278" s="57"/>
      <c r="S278" s="57"/>
      <c r="T278" s="57"/>
    </row>
    <row r="279" spans="1:20" s="50" customFormat="1" ht="51">
      <c r="A279" s="13">
        <v>276</v>
      </c>
      <c r="B279" s="14" t="s">
        <v>338</v>
      </c>
      <c r="C279" s="14" t="s">
        <v>151</v>
      </c>
      <c r="D279" s="13" t="s">
        <v>153</v>
      </c>
      <c r="E279" s="13" t="s">
        <v>14</v>
      </c>
      <c r="F279" s="13" t="s">
        <v>249</v>
      </c>
      <c r="G279" s="13" t="str">
        <f>VLOOKUP(B279,'[1]Mẫu số 11'!$E$11:$S$97,6,0)</f>
        <v>VN-10687-10</v>
      </c>
      <c r="H279" s="13" t="s">
        <v>336</v>
      </c>
      <c r="I279" s="13" t="s">
        <v>337</v>
      </c>
      <c r="J279" s="13" t="s">
        <v>27</v>
      </c>
      <c r="K279" s="31">
        <v>245690</v>
      </c>
      <c r="L279" s="31">
        <v>227490</v>
      </c>
      <c r="M279" s="33">
        <v>200</v>
      </c>
      <c r="N279" s="55">
        <f t="shared" si="4"/>
        <v>45498000</v>
      </c>
      <c r="O279" s="31" t="s">
        <v>2513</v>
      </c>
      <c r="P279" s="45" t="s">
        <v>407</v>
      </c>
      <c r="Q279" s="89" t="s">
        <v>590</v>
      </c>
      <c r="R279" s="89"/>
      <c r="S279" s="89"/>
      <c r="T279" s="89"/>
    </row>
    <row r="280" spans="1:20" s="50" customFormat="1" ht="27">
      <c r="A280" s="51">
        <v>277</v>
      </c>
      <c r="B280" s="72" t="s">
        <v>1030</v>
      </c>
      <c r="C280" s="73" t="s">
        <v>1031</v>
      </c>
      <c r="D280" s="74" t="s">
        <v>1032</v>
      </c>
      <c r="E280" s="74" t="s">
        <v>14</v>
      </c>
      <c r="F280" s="74" t="s">
        <v>249</v>
      </c>
      <c r="G280" s="133" t="s">
        <v>1033</v>
      </c>
      <c r="H280" s="131" t="s">
        <v>927</v>
      </c>
      <c r="I280" s="74" t="s">
        <v>928</v>
      </c>
      <c r="J280" s="51" t="s">
        <v>27</v>
      </c>
      <c r="K280" s="82">
        <v>316800</v>
      </c>
      <c r="L280" s="87">
        <v>294000</v>
      </c>
      <c r="M280" s="83">
        <v>4000</v>
      </c>
      <c r="N280" s="55">
        <f t="shared" si="4"/>
        <v>1176000000</v>
      </c>
      <c r="O280" s="56">
        <v>1</v>
      </c>
      <c r="P280" s="51" t="s">
        <v>929</v>
      </c>
      <c r="Q280" s="57" t="s">
        <v>590</v>
      </c>
      <c r="R280" s="57"/>
      <c r="S280" s="57"/>
      <c r="T280" s="57"/>
    </row>
    <row r="281" spans="1:20" s="50" customFormat="1" ht="27">
      <c r="A281" s="13">
        <v>278</v>
      </c>
      <c r="B281" s="72" t="s">
        <v>1034</v>
      </c>
      <c r="C281" s="73" t="s">
        <v>1031</v>
      </c>
      <c r="D281" s="74" t="s">
        <v>1035</v>
      </c>
      <c r="E281" s="74" t="s">
        <v>14</v>
      </c>
      <c r="F281" s="74" t="s">
        <v>249</v>
      </c>
      <c r="G281" s="133" t="s">
        <v>1036</v>
      </c>
      <c r="H281" s="131" t="s">
        <v>927</v>
      </c>
      <c r="I281" s="74" t="s">
        <v>928</v>
      </c>
      <c r="J281" s="51" t="s">
        <v>27</v>
      </c>
      <c r="K281" s="82">
        <v>598600</v>
      </c>
      <c r="L281" s="87">
        <v>567000</v>
      </c>
      <c r="M281" s="83">
        <v>2000</v>
      </c>
      <c r="N281" s="55">
        <f t="shared" si="4"/>
        <v>1134000000</v>
      </c>
      <c r="O281" s="56">
        <v>1</v>
      </c>
      <c r="P281" s="51" t="s">
        <v>929</v>
      </c>
      <c r="Q281" s="57" t="s">
        <v>590</v>
      </c>
      <c r="R281" s="57"/>
      <c r="S281" s="57"/>
      <c r="T281" s="57"/>
    </row>
    <row r="282" spans="1:20" s="50" customFormat="1" ht="27">
      <c r="A282" s="51">
        <v>279</v>
      </c>
      <c r="B282" s="72" t="s">
        <v>1037</v>
      </c>
      <c r="C282" s="73" t="s">
        <v>1031</v>
      </c>
      <c r="D282" s="74" t="s">
        <v>1038</v>
      </c>
      <c r="E282" s="74" t="s">
        <v>14</v>
      </c>
      <c r="F282" s="74" t="s">
        <v>249</v>
      </c>
      <c r="G282" s="131" t="s">
        <v>1039</v>
      </c>
      <c r="H282" s="131" t="s">
        <v>927</v>
      </c>
      <c r="I282" s="74" t="s">
        <v>928</v>
      </c>
      <c r="J282" s="51" t="s">
        <v>27</v>
      </c>
      <c r="K282" s="82">
        <v>266000</v>
      </c>
      <c r="L282" s="87">
        <v>249900</v>
      </c>
      <c r="M282" s="83">
        <v>2000</v>
      </c>
      <c r="N282" s="55">
        <f t="shared" si="4"/>
        <v>499800000</v>
      </c>
      <c r="O282" s="56">
        <v>1</v>
      </c>
      <c r="P282" s="51" t="s">
        <v>929</v>
      </c>
      <c r="Q282" s="57" t="s">
        <v>590</v>
      </c>
      <c r="R282" s="57"/>
      <c r="S282" s="57"/>
      <c r="T282" s="57"/>
    </row>
    <row r="283" spans="1:20" s="50" customFormat="1" ht="27">
      <c r="A283" s="13">
        <v>280</v>
      </c>
      <c r="B283" s="74" t="s">
        <v>1026</v>
      </c>
      <c r="C283" s="73" t="s">
        <v>1027</v>
      </c>
      <c r="D283" s="74" t="s">
        <v>1028</v>
      </c>
      <c r="E283" s="74" t="s">
        <v>14</v>
      </c>
      <c r="F283" s="74" t="s">
        <v>249</v>
      </c>
      <c r="G283" s="74" t="s">
        <v>1029</v>
      </c>
      <c r="H283" s="131" t="s">
        <v>927</v>
      </c>
      <c r="I283" s="74" t="s">
        <v>928</v>
      </c>
      <c r="J283" s="51" t="s">
        <v>27</v>
      </c>
      <c r="K283" s="82">
        <v>488000</v>
      </c>
      <c r="L283" s="87">
        <v>462000</v>
      </c>
      <c r="M283" s="83">
        <v>1000</v>
      </c>
      <c r="N283" s="55">
        <f t="shared" si="4"/>
        <v>462000000</v>
      </c>
      <c r="O283" s="56">
        <v>1</v>
      </c>
      <c r="P283" s="51" t="s">
        <v>929</v>
      </c>
      <c r="Q283" s="57" t="s">
        <v>590</v>
      </c>
      <c r="R283" s="57"/>
      <c r="S283" s="57"/>
      <c r="T283" s="57"/>
    </row>
    <row r="284" spans="1:20" s="50" customFormat="1" ht="76.5">
      <c r="A284" s="51">
        <v>281</v>
      </c>
      <c r="B284" s="17" t="s">
        <v>487</v>
      </c>
      <c r="C284" s="17" t="s">
        <v>488</v>
      </c>
      <c r="D284" s="16" t="s">
        <v>489</v>
      </c>
      <c r="E284" s="18" t="s">
        <v>490</v>
      </c>
      <c r="F284" s="16" t="s">
        <v>230</v>
      </c>
      <c r="G284" s="16" t="s">
        <v>491</v>
      </c>
      <c r="H284" s="16" t="s">
        <v>492</v>
      </c>
      <c r="I284" s="16" t="s">
        <v>493</v>
      </c>
      <c r="J284" s="16" t="s">
        <v>37</v>
      </c>
      <c r="K284" s="34">
        <v>96871</v>
      </c>
      <c r="L284" s="34">
        <v>96870</v>
      </c>
      <c r="M284" s="34">
        <v>4000</v>
      </c>
      <c r="N284" s="55">
        <f t="shared" si="4"/>
        <v>387480000</v>
      </c>
      <c r="O284" s="31" t="s">
        <v>2513</v>
      </c>
      <c r="P284" s="46" t="s">
        <v>588</v>
      </c>
      <c r="Q284" s="57" t="s">
        <v>590</v>
      </c>
      <c r="R284" s="57"/>
      <c r="S284" s="57"/>
      <c r="T284" s="57"/>
    </row>
    <row r="285" spans="1:20" s="50" customFormat="1" ht="191.25">
      <c r="A285" s="13">
        <v>282</v>
      </c>
      <c r="B285" s="17" t="s">
        <v>509</v>
      </c>
      <c r="C285" s="17" t="s">
        <v>2510</v>
      </c>
      <c r="D285" s="16" t="s">
        <v>510</v>
      </c>
      <c r="E285" s="18" t="s">
        <v>511</v>
      </c>
      <c r="F285" s="16" t="s">
        <v>224</v>
      </c>
      <c r="G285" s="16" t="s">
        <v>512</v>
      </c>
      <c r="H285" s="16" t="s">
        <v>513</v>
      </c>
      <c r="I285" s="16" t="s">
        <v>256</v>
      </c>
      <c r="J285" s="16" t="s">
        <v>25</v>
      </c>
      <c r="K285" s="34">
        <v>16075</v>
      </c>
      <c r="L285" s="34">
        <v>16074</v>
      </c>
      <c r="M285" s="34">
        <v>20000</v>
      </c>
      <c r="N285" s="55">
        <f t="shared" si="4"/>
        <v>321480000</v>
      </c>
      <c r="O285" s="31" t="s">
        <v>2513</v>
      </c>
      <c r="P285" s="46" t="s">
        <v>588</v>
      </c>
      <c r="Q285" s="57" t="s">
        <v>590</v>
      </c>
      <c r="R285" s="57"/>
      <c r="S285" s="57"/>
      <c r="T285" s="57"/>
    </row>
    <row r="286" spans="1:20" s="50" customFormat="1" ht="38.25">
      <c r="A286" s="51">
        <v>283</v>
      </c>
      <c r="B286" s="14" t="s">
        <v>339</v>
      </c>
      <c r="C286" s="14" t="s">
        <v>154</v>
      </c>
      <c r="D286" s="13" t="s">
        <v>69</v>
      </c>
      <c r="E286" s="13" t="s">
        <v>11</v>
      </c>
      <c r="F286" s="13" t="s">
        <v>249</v>
      </c>
      <c r="G286" s="13" t="str">
        <f>VLOOKUP(B286,'[1]Mẫu số 11'!$E$11:$S$97,6,0)</f>
        <v>VN-16719-13</v>
      </c>
      <c r="H286" s="13" t="s">
        <v>255</v>
      </c>
      <c r="I286" s="13" t="s">
        <v>256</v>
      </c>
      <c r="J286" s="13" t="s">
        <v>26</v>
      </c>
      <c r="K286" s="31">
        <v>10518</v>
      </c>
      <c r="L286" s="31">
        <v>9561</v>
      </c>
      <c r="M286" s="33">
        <v>6000</v>
      </c>
      <c r="N286" s="55">
        <f t="shared" si="4"/>
        <v>57366000</v>
      </c>
      <c r="O286" s="31" t="s">
        <v>2513</v>
      </c>
      <c r="P286" s="45" t="s">
        <v>407</v>
      </c>
      <c r="Q286" s="57" t="s">
        <v>590</v>
      </c>
      <c r="R286" s="57"/>
      <c r="S286" s="57"/>
      <c r="T286" s="57"/>
    </row>
    <row r="287" spans="1:20" s="50" customFormat="1" ht="40.5">
      <c r="A287" s="13">
        <v>284</v>
      </c>
      <c r="B287" s="84" t="s">
        <v>1040</v>
      </c>
      <c r="C287" s="85" t="s">
        <v>1041</v>
      </c>
      <c r="D287" s="86" t="s">
        <v>32</v>
      </c>
      <c r="E287" s="86" t="s">
        <v>14</v>
      </c>
      <c r="F287" s="86">
        <v>36</v>
      </c>
      <c r="G287" s="86" t="s">
        <v>1042</v>
      </c>
      <c r="H287" s="86" t="s">
        <v>372</v>
      </c>
      <c r="I287" s="86" t="s">
        <v>260</v>
      </c>
      <c r="J287" s="86" t="s">
        <v>27</v>
      </c>
      <c r="K287" s="82">
        <v>2950000</v>
      </c>
      <c r="L287" s="87">
        <v>735000</v>
      </c>
      <c r="M287" s="83">
        <v>100</v>
      </c>
      <c r="N287" s="55">
        <f t="shared" si="4"/>
        <v>73500000</v>
      </c>
      <c r="O287" s="56">
        <v>1</v>
      </c>
      <c r="P287" s="88" t="s">
        <v>656</v>
      </c>
      <c r="Q287" s="66" t="s">
        <v>590</v>
      </c>
      <c r="R287" s="66"/>
      <c r="S287" s="66"/>
      <c r="T287" s="66"/>
    </row>
    <row r="288" spans="1:20" s="50" customFormat="1" ht="40.5">
      <c r="A288" s="51">
        <v>285</v>
      </c>
      <c r="B288" s="84" t="s">
        <v>1043</v>
      </c>
      <c r="C288" s="85" t="s">
        <v>1041</v>
      </c>
      <c r="D288" s="86" t="s">
        <v>42</v>
      </c>
      <c r="E288" s="86" t="s">
        <v>14</v>
      </c>
      <c r="F288" s="86">
        <v>36</v>
      </c>
      <c r="G288" s="86" t="s">
        <v>1044</v>
      </c>
      <c r="H288" s="86" t="s">
        <v>372</v>
      </c>
      <c r="I288" s="86" t="s">
        <v>260</v>
      </c>
      <c r="J288" s="86" t="s">
        <v>27</v>
      </c>
      <c r="K288" s="82">
        <v>1260000</v>
      </c>
      <c r="L288" s="87">
        <v>378000</v>
      </c>
      <c r="M288" s="83">
        <v>100</v>
      </c>
      <c r="N288" s="55">
        <f t="shared" si="4"/>
        <v>37800000</v>
      </c>
      <c r="O288" s="56">
        <v>1</v>
      </c>
      <c r="P288" s="88" t="s">
        <v>656</v>
      </c>
      <c r="Q288" s="57" t="s">
        <v>590</v>
      </c>
      <c r="R288" s="57"/>
      <c r="S288" s="57"/>
      <c r="T288" s="57"/>
    </row>
    <row r="289" spans="1:20" s="50" customFormat="1" ht="40.5">
      <c r="A289" s="13">
        <v>286</v>
      </c>
      <c r="B289" s="92" t="s">
        <v>1045</v>
      </c>
      <c r="C289" s="93" t="s">
        <v>1046</v>
      </c>
      <c r="D289" s="94" t="s">
        <v>1047</v>
      </c>
      <c r="E289" s="94" t="s">
        <v>1048</v>
      </c>
      <c r="F289" s="94" t="s">
        <v>249</v>
      </c>
      <c r="G289" s="94" t="s">
        <v>1049</v>
      </c>
      <c r="H289" s="94" t="s">
        <v>1050</v>
      </c>
      <c r="I289" s="94" t="s">
        <v>226</v>
      </c>
      <c r="J289" s="94" t="s">
        <v>25</v>
      </c>
      <c r="K289" s="95">
        <v>139167</v>
      </c>
      <c r="L289" s="96">
        <v>139167</v>
      </c>
      <c r="M289" s="95">
        <v>2000</v>
      </c>
      <c r="N289" s="55">
        <f t="shared" si="4"/>
        <v>278334000</v>
      </c>
      <c r="O289" s="56">
        <v>1</v>
      </c>
      <c r="P289" s="51" t="s">
        <v>588</v>
      </c>
      <c r="Q289" s="57" t="s">
        <v>590</v>
      </c>
      <c r="R289" s="57"/>
      <c r="S289" s="57"/>
      <c r="T289" s="57"/>
    </row>
    <row r="290" spans="1:20" s="50" customFormat="1" ht="40.5">
      <c r="A290" s="51">
        <v>287</v>
      </c>
      <c r="B290" s="68" t="s">
        <v>1051</v>
      </c>
      <c r="C290" s="59" t="s">
        <v>1052</v>
      </c>
      <c r="D290" s="62" t="s">
        <v>46</v>
      </c>
      <c r="E290" s="62" t="s">
        <v>47</v>
      </c>
      <c r="F290" s="138" t="s">
        <v>230</v>
      </c>
      <c r="G290" s="62" t="s">
        <v>1053</v>
      </c>
      <c r="H290" s="62" t="s">
        <v>1054</v>
      </c>
      <c r="I290" s="61" t="s">
        <v>1055</v>
      </c>
      <c r="J290" s="61" t="s">
        <v>15</v>
      </c>
      <c r="K290" s="70">
        <v>856000</v>
      </c>
      <c r="L290" s="70">
        <v>672500</v>
      </c>
      <c r="M290" s="139">
        <v>200</v>
      </c>
      <c r="N290" s="55">
        <f t="shared" si="4"/>
        <v>134500000</v>
      </c>
      <c r="O290" s="56">
        <v>1</v>
      </c>
      <c r="P290" s="61" t="s">
        <v>616</v>
      </c>
      <c r="Q290" s="57" t="s">
        <v>590</v>
      </c>
      <c r="R290" s="57"/>
      <c r="S290" s="57"/>
      <c r="T290" s="57"/>
    </row>
    <row r="291" spans="1:20" s="50" customFormat="1" ht="40.5">
      <c r="A291" s="13">
        <v>288</v>
      </c>
      <c r="B291" s="72" t="s">
        <v>1056</v>
      </c>
      <c r="C291" s="73" t="s">
        <v>1057</v>
      </c>
      <c r="D291" s="74" t="s">
        <v>853</v>
      </c>
      <c r="E291" s="74" t="s">
        <v>1058</v>
      </c>
      <c r="F291" s="62">
        <v>36</v>
      </c>
      <c r="G291" s="62" t="s">
        <v>1059</v>
      </c>
      <c r="H291" s="74" t="s">
        <v>1060</v>
      </c>
      <c r="I291" s="74" t="s">
        <v>292</v>
      </c>
      <c r="J291" s="51" t="s">
        <v>12</v>
      </c>
      <c r="K291" s="140">
        <v>13000</v>
      </c>
      <c r="L291" s="141">
        <v>13000</v>
      </c>
      <c r="M291" s="142">
        <v>500</v>
      </c>
      <c r="N291" s="55">
        <f t="shared" si="4"/>
        <v>6500000</v>
      </c>
      <c r="O291" s="56">
        <v>1</v>
      </c>
      <c r="P291" s="51" t="s">
        <v>1061</v>
      </c>
      <c r="Q291" s="57" t="s">
        <v>590</v>
      </c>
      <c r="R291" s="57"/>
      <c r="S291" s="57"/>
      <c r="T291" s="57"/>
    </row>
    <row r="292" spans="1:20" s="50" customFormat="1" ht="40.5">
      <c r="A292" s="51">
        <v>289</v>
      </c>
      <c r="B292" s="72" t="s">
        <v>1062</v>
      </c>
      <c r="C292" s="73" t="s">
        <v>1057</v>
      </c>
      <c r="D292" s="74" t="s">
        <v>19</v>
      </c>
      <c r="E292" s="74" t="s">
        <v>1058</v>
      </c>
      <c r="F292" s="62">
        <v>36</v>
      </c>
      <c r="G292" s="62" t="s">
        <v>1063</v>
      </c>
      <c r="H292" s="74" t="s">
        <v>1060</v>
      </c>
      <c r="I292" s="74" t="s">
        <v>292</v>
      </c>
      <c r="J292" s="51" t="s">
        <v>12</v>
      </c>
      <c r="K292" s="140">
        <v>20000</v>
      </c>
      <c r="L292" s="141">
        <v>20000</v>
      </c>
      <c r="M292" s="142">
        <v>500</v>
      </c>
      <c r="N292" s="55">
        <f t="shared" si="4"/>
        <v>10000000</v>
      </c>
      <c r="O292" s="56">
        <v>1</v>
      </c>
      <c r="P292" s="51" t="s">
        <v>1061</v>
      </c>
      <c r="Q292" s="57" t="s">
        <v>590</v>
      </c>
      <c r="R292" s="57"/>
      <c r="S292" s="57"/>
      <c r="T292" s="57" t="s">
        <v>590</v>
      </c>
    </row>
    <row r="293" spans="1:20" s="50" customFormat="1" ht="40.5">
      <c r="A293" s="13">
        <v>290</v>
      </c>
      <c r="B293" s="118" t="s">
        <v>1657</v>
      </c>
      <c r="C293" s="73" t="s">
        <v>1658</v>
      </c>
      <c r="D293" s="51" t="s">
        <v>60</v>
      </c>
      <c r="E293" s="74" t="s">
        <v>1659</v>
      </c>
      <c r="F293" s="74" t="s">
        <v>224</v>
      </c>
      <c r="G293" s="72" t="s">
        <v>1660</v>
      </c>
      <c r="H293" s="62" t="s">
        <v>1661</v>
      </c>
      <c r="I293" s="74" t="s">
        <v>577</v>
      </c>
      <c r="J293" s="51" t="s">
        <v>442</v>
      </c>
      <c r="K293" s="76">
        <v>10500</v>
      </c>
      <c r="L293" s="82">
        <v>8200</v>
      </c>
      <c r="M293" s="90">
        <v>8000</v>
      </c>
      <c r="N293" s="55">
        <f t="shared" si="4"/>
        <v>65600000</v>
      </c>
      <c r="O293" s="56">
        <v>2</v>
      </c>
      <c r="P293" s="51" t="s">
        <v>320</v>
      </c>
      <c r="Q293" s="105" t="s">
        <v>590</v>
      </c>
      <c r="R293" s="105"/>
      <c r="S293" s="105"/>
      <c r="T293" s="105"/>
    </row>
    <row r="294" spans="1:20" s="50" customFormat="1" ht="51">
      <c r="A294" s="51">
        <v>291</v>
      </c>
      <c r="B294" s="14" t="s">
        <v>340</v>
      </c>
      <c r="C294" s="14" t="s">
        <v>155</v>
      </c>
      <c r="D294" s="13" t="s">
        <v>21</v>
      </c>
      <c r="E294" s="13" t="s">
        <v>11</v>
      </c>
      <c r="F294" s="13" t="s">
        <v>249</v>
      </c>
      <c r="G294" s="13" t="str">
        <f>VLOOKUP(B294,'[1]Mẫu số 11'!$E$11:$S$97,6,0)</f>
        <v>VN-15960-12</v>
      </c>
      <c r="H294" s="13" t="s">
        <v>322</v>
      </c>
      <c r="I294" s="13" t="s">
        <v>256</v>
      </c>
      <c r="J294" s="13" t="s">
        <v>12</v>
      </c>
      <c r="K294" s="31">
        <v>11102</v>
      </c>
      <c r="L294" s="31">
        <v>11101</v>
      </c>
      <c r="M294" s="33">
        <v>4000</v>
      </c>
      <c r="N294" s="55">
        <f t="shared" si="4"/>
        <v>44404000</v>
      </c>
      <c r="O294" s="31" t="s">
        <v>2513</v>
      </c>
      <c r="P294" s="45" t="s">
        <v>407</v>
      </c>
      <c r="Q294" s="57" t="s">
        <v>590</v>
      </c>
      <c r="R294" s="57"/>
      <c r="S294" s="57"/>
      <c r="T294" s="57"/>
    </row>
    <row r="295" spans="1:20" s="50" customFormat="1" ht="27">
      <c r="A295" s="13">
        <v>292</v>
      </c>
      <c r="B295" s="72" t="s">
        <v>1064</v>
      </c>
      <c r="C295" s="73" t="s">
        <v>1065</v>
      </c>
      <c r="D295" s="74" t="s">
        <v>36</v>
      </c>
      <c r="E295" s="74" t="s">
        <v>11</v>
      </c>
      <c r="F295" s="74">
        <v>36</v>
      </c>
      <c r="G295" s="143" t="s">
        <v>1066</v>
      </c>
      <c r="H295" s="144" t="s">
        <v>1067</v>
      </c>
      <c r="I295" s="62" t="s">
        <v>1068</v>
      </c>
      <c r="J295" s="74" t="s">
        <v>12</v>
      </c>
      <c r="K295" s="90">
        <v>1500</v>
      </c>
      <c r="L295" s="91">
        <v>1400</v>
      </c>
      <c r="M295" s="90">
        <v>70000</v>
      </c>
      <c r="N295" s="55">
        <f t="shared" si="4"/>
        <v>98000000</v>
      </c>
      <c r="O295" s="56">
        <v>1</v>
      </c>
      <c r="P295" s="51" t="s">
        <v>1069</v>
      </c>
      <c r="Q295" s="57" t="s">
        <v>590</v>
      </c>
      <c r="R295" s="57"/>
      <c r="S295" s="57"/>
      <c r="T295" s="57"/>
    </row>
    <row r="296" spans="1:20" s="50" customFormat="1" ht="67.5">
      <c r="A296" s="51">
        <v>293</v>
      </c>
      <c r="B296" s="72" t="s">
        <v>2075</v>
      </c>
      <c r="C296" s="73" t="s">
        <v>2076</v>
      </c>
      <c r="D296" s="74" t="s">
        <v>2077</v>
      </c>
      <c r="E296" s="74" t="s">
        <v>1916</v>
      </c>
      <c r="F296" s="74">
        <v>36</v>
      </c>
      <c r="G296" s="74" t="s">
        <v>2078</v>
      </c>
      <c r="H296" s="74" t="s">
        <v>1812</v>
      </c>
      <c r="I296" s="51" t="s">
        <v>253</v>
      </c>
      <c r="J296" s="51" t="s">
        <v>18</v>
      </c>
      <c r="K296" s="90">
        <v>3100</v>
      </c>
      <c r="L296" s="83">
        <v>2310</v>
      </c>
      <c r="M296" s="90">
        <v>20000</v>
      </c>
      <c r="N296" s="55">
        <f t="shared" si="4"/>
        <v>46200000</v>
      </c>
      <c r="O296" s="56">
        <v>3</v>
      </c>
      <c r="P296" s="51" t="s">
        <v>770</v>
      </c>
      <c r="Q296" s="57" t="s">
        <v>590</v>
      </c>
      <c r="R296" s="57"/>
      <c r="S296" s="57"/>
      <c r="T296" s="57"/>
    </row>
    <row r="297" spans="1:20" s="50" customFormat="1" ht="54">
      <c r="A297" s="13">
        <v>294</v>
      </c>
      <c r="B297" s="121" t="s">
        <v>1070</v>
      </c>
      <c r="C297" s="73" t="s">
        <v>1071</v>
      </c>
      <c r="D297" s="74" t="s">
        <v>36</v>
      </c>
      <c r="E297" s="74" t="s">
        <v>962</v>
      </c>
      <c r="F297" s="62">
        <v>60</v>
      </c>
      <c r="G297" s="122" t="s">
        <v>1072</v>
      </c>
      <c r="H297" s="99" t="s">
        <v>824</v>
      </c>
      <c r="I297" s="74" t="s">
        <v>226</v>
      </c>
      <c r="J297" s="51" t="s">
        <v>27</v>
      </c>
      <c r="K297" s="124">
        <v>42000</v>
      </c>
      <c r="L297" s="87">
        <v>36750</v>
      </c>
      <c r="M297" s="142">
        <v>100</v>
      </c>
      <c r="N297" s="55">
        <f t="shared" si="4"/>
        <v>3675000</v>
      </c>
      <c r="O297" s="56">
        <v>1</v>
      </c>
      <c r="P297" s="51" t="s">
        <v>247</v>
      </c>
      <c r="Q297" s="57" t="s">
        <v>590</v>
      </c>
      <c r="R297" s="57"/>
      <c r="S297" s="57"/>
      <c r="T297" s="57"/>
    </row>
    <row r="298" spans="1:20" s="50" customFormat="1" ht="76.5">
      <c r="A298" s="51">
        <v>295</v>
      </c>
      <c r="B298" s="17" t="s">
        <v>514</v>
      </c>
      <c r="C298" s="17" t="s">
        <v>515</v>
      </c>
      <c r="D298" s="16" t="s">
        <v>516</v>
      </c>
      <c r="E298" s="18" t="s">
        <v>517</v>
      </c>
      <c r="F298" s="16" t="s">
        <v>230</v>
      </c>
      <c r="G298" s="16" t="s">
        <v>518</v>
      </c>
      <c r="H298" s="16" t="s">
        <v>452</v>
      </c>
      <c r="I298" s="16" t="s">
        <v>236</v>
      </c>
      <c r="J298" s="16" t="s">
        <v>221</v>
      </c>
      <c r="K298" s="34">
        <v>28400</v>
      </c>
      <c r="L298" s="34">
        <v>28400</v>
      </c>
      <c r="M298" s="34">
        <v>500</v>
      </c>
      <c r="N298" s="55">
        <f t="shared" si="4"/>
        <v>14200000</v>
      </c>
      <c r="O298" s="31" t="s">
        <v>2513</v>
      </c>
      <c r="P298" s="46" t="s">
        <v>588</v>
      </c>
      <c r="Q298" s="57" t="s">
        <v>590</v>
      </c>
      <c r="R298" s="57"/>
      <c r="S298" s="57"/>
      <c r="T298" s="57"/>
    </row>
    <row r="299" spans="1:20" s="50" customFormat="1" ht="67.5">
      <c r="A299" s="13">
        <v>296</v>
      </c>
      <c r="B299" s="74" t="s">
        <v>2079</v>
      </c>
      <c r="C299" s="73" t="s">
        <v>2080</v>
      </c>
      <c r="D299" s="74" t="s">
        <v>64</v>
      </c>
      <c r="E299" s="74" t="s">
        <v>2081</v>
      </c>
      <c r="F299" s="74">
        <v>24</v>
      </c>
      <c r="G299" s="74" t="s">
        <v>2082</v>
      </c>
      <c r="H299" s="62" t="s">
        <v>2083</v>
      </c>
      <c r="I299" s="62" t="s">
        <v>253</v>
      </c>
      <c r="J299" s="74" t="s">
        <v>596</v>
      </c>
      <c r="K299" s="71">
        <v>2200</v>
      </c>
      <c r="L299" s="131">
        <v>1425</v>
      </c>
      <c r="M299" s="90">
        <v>90000</v>
      </c>
      <c r="N299" s="55">
        <f t="shared" si="4"/>
        <v>128250000</v>
      </c>
      <c r="O299" s="56">
        <v>3</v>
      </c>
      <c r="P299" s="51" t="s">
        <v>783</v>
      </c>
      <c r="Q299" s="147" t="s">
        <v>590</v>
      </c>
      <c r="R299" s="147"/>
      <c r="S299" s="147" t="s">
        <v>590</v>
      </c>
      <c r="T299" s="147"/>
    </row>
    <row r="300" spans="1:20" s="50" customFormat="1" ht="40.5">
      <c r="A300" s="51">
        <v>297</v>
      </c>
      <c r="B300" s="72" t="s">
        <v>1073</v>
      </c>
      <c r="C300" s="73" t="s">
        <v>1074</v>
      </c>
      <c r="D300" s="74" t="s">
        <v>1075</v>
      </c>
      <c r="E300" s="74" t="s">
        <v>1076</v>
      </c>
      <c r="F300" s="74" t="s">
        <v>1077</v>
      </c>
      <c r="G300" s="74" t="s">
        <v>1078</v>
      </c>
      <c r="H300" s="74" t="s">
        <v>610</v>
      </c>
      <c r="I300" s="74" t="s">
        <v>1079</v>
      </c>
      <c r="J300" s="74" t="s">
        <v>1080</v>
      </c>
      <c r="K300" s="76">
        <v>5000</v>
      </c>
      <c r="L300" s="77">
        <v>4400</v>
      </c>
      <c r="M300" s="76">
        <v>10000</v>
      </c>
      <c r="N300" s="55">
        <f t="shared" si="4"/>
        <v>44000000</v>
      </c>
      <c r="O300" s="56">
        <v>1</v>
      </c>
      <c r="P300" s="74" t="s">
        <v>1081</v>
      </c>
      <c r="Q300" s="169" t="s">
        <v>590</v>
      </c>
      <c r="R300" s="169"/>
      <c r="S300" s="169"/>
      <c r="T300" s="169"/>
    </row>
    <row r="301" spans="1:20" s="50" customFormat="1" ht="54">
      <c r="A301" s="13">
        <v>298</v>
      </c>
      <c r="B301" s="72" t="s">
        <v>1662</v>
      </c>
      <c r="C301" s="186" t="s">
        <v>2507</v>
      </c>
      <c r="D301" s="54" t="s">
        <v>32</v>
      </c>
      <c r="E301" s="54" t="s">
        <v>1663</v>
      </c>
      <c r="F301" s="99">
        <v>36</v>
      </c>
      <c r="G301" s="74" t="s">
        <v>1664</v>
      </c>
      <c r="H301" s="74" t="s">
        <v>1595</v>
      </c>
      <c r="I301" s="74" t="s">
        <v>253</v>
      </c>
      <c r="J301" s="75" t="s">
        <v>31</v>
      </c>
      <c r="K301" s="71">
        <v>9620</v>
      </c>
      <c r="L301" s="96">
        <v>4490</v>
      </c>
      <c r="M301" s="78">
        <v>25000</v>
      </c>
      <c r="N301" s="55">
        <f t="shared" si="4"/>
        <v>112250000</v>
      </c>
      <c r="O301" s="56">
        <v>2</v>
      </c>
      <c r="P301" s="51" t="s">
        <v>1596</v>
      </c>
      <c r="Q301" s="57" t="s">
        <v>590</v>
      </c>
      <c r="R301" s="57"/>
      <c r="S301" s="57"/>
      <c r="T301" s="57"/>
    </row>
    <row r="302" spans="1:20" s="50" customFormat="1" ht="94.5">
      <c r="A302" s="51">
        <v>299</v>
      </c>
      <c r="B302" s="52" t="s">
        <v>1082</v>
      </c>
      <c r="C302" s="53" t="s">
        <v>1083</v>
      </c>
      <c r="D302" s="54" t="s">
        <v>33</v>
      </c>
      <c r="E302" s="54" t="s">
        <v>14</v>
      </c>
      <c r="F302" s="54" t="s">
        <v>249</v>
      </c>
      <c r="G302" s="54" t="s">
        <v>1084</v>
      </c>
      <c r="H302" s="54" t="s">
        <v>1085</v>
      </c>
      <c r="I302" s="54" t="s">
        <v>1086</v>
      </c>
      <c r="J302" s="54" t="s">
        <v>1087</v>
      </c>
      <c r="K302" s="55">
        <v>120000</v>
      </c>
      <c r="L302" s="56">
        <v>120000</v>
      </c>
      <c r="M302" s="55">
        <v>1000</v>
      </c>
      <c r="N302" s="55">
        <f t="shared" si="4"/>
        <v>120000000</v>
      </c>
      <c r="O302" s="56">
        <v>1</v>
      </c>
      <c r="P302" s="51" t="s">
        <v>407</v>
      </c>
      <c r="Q302" s="57" t="s">
        <v>590</v>
      </c>
      <c r="R302" s="57"/>
      <c r="S302" s="57"/>
      <c r="T302" s="57"/>
    </row>
    <row r="303" spans="1:20" s="50" customFormat="1" ht="114.75">
      <c r="A303" s="13">
        <v>300</v>
      </c>
      <c r="B303" s="14" t="s">
        <v>341</v>
      </c>
      <c r="C303" s="14" t="s">
        <v>156</v>
      </c>
      <c r="D303" s="13" t="s">
        <v>21</v>
      </c>
      <c r="E303" s="13" t="s">
        <v>11</v>
      </c>
      <c r="F303" s="13" t="s">
        <v>249</v>
      </c>
      <c r="G303" s="13" t="str">
        <f>VLOOKUP(B303,'[1]Mẫu số 11'!$E$11:$S$97,6,0)</f>
        <v>VN-5682-10</v>
      </c>
      <c r="H303" s="13" t="s">
        <v>342</v>
      </c>
      <c r="I303" s="13" t="s">
        <v>343</v>
      </c>
      <c r="J303" s="13" t="s">
        <v>12</v>
      </c>
      <c r="K303" s="31">
        <v>7480</v>
      </c>
      <c r="L303" s="31">
        <v>7480</v>
      </c>
      <c r="M303" s="33">
        <v>1000</v>
      </c>
      <c r="N303" s="55">
        <f t="shared" si="4"/>
        <v>7480000</v>
      </c>
      <c r="O303" s="31" t="s">
        <v>2513</v>
      </c>
      <c r="P303" s="45" t="s">
        <v>407</v>
      </c>
      <c r="Q303" s="66" t="s">
        <v>590</v>
      </c>
      <c r="R303" s="66"/>
      <c r="S303" s="66"/>
      <c r="T303" s="66"/>
    </row>
    <row r="304" spans="1:20" s="50" customFormat="1" ht="108">
      <c r="A304" s="51">
        <v>301</v>
      </c>
      <c r="B304" s="92" t="s">
        <v>1088</v>
      </c>
      <c r="C304" s="93" t="s">
        <v>1089</v>
      </c>
      <c r="D304" s="94" t="s">
        <v>1090</v>
      </c>
      <c r="E304" s="94" t="s">
        <v>444</v>
      </c>
      <c r="F304" s="94" t="s">
        <v>290</v>
      </c>
      <c r="G304" s="94" t="s">
        <v>1091</v>
      </c>
      <c r="H304" s="94" t="s">
        <v>553</v>
      </c>
      <c r="I304" s="94" t="s">
        <v>246</v>
      </c>
      <c r="J304" s="94" t="s">
        <v>442</v>
      </c>
      <c r="K304" s="95">
        <v>4635</v>
      </c>
      <c r="L304" s="96">
        <v>4634</v>
      </c>
      <c r="M304" s="95">
        <v>35000</v>
      </c>
      <c r="N304" s="55">
        <f t="shared" si="4"/>
        <v>162190000</v>
      </c>
      <c r="O304" s="56">
        <v>1</v>
      </c>
      <c r="P304" s="51" t="s">
        <v>588</v>
      </c>
      <c r="Q304" s="57" t="s">
        <v>590</v>
      </c>
      <c r="R304" s="57"/>
      <c r="S304" s="57"/>
      <c r="T304" s="57"/>
    </row>
    <row r="305" spans="1:20" s="50" customFormat="1" ht="63.75">
      <c r="A305" s="13">
        <v>302</v>
      </c>
      <c r="B305" s="14" t="s">
        <v>344</v>
      </c>
      <c r="C305" s="14" t="s">
        <v>48</v>
      </c>
      <c r="D305" s="13" t="s">
        <v>36</v>
      </c>
      <c r="E305" s="13" t="s">
        <v>11</v>
      </c>
      <c r="F305" s="13" t="s">
        <v>290</v>
      </c>
      <c r="G305" s="13" t="str">
        <f>VLOOKUP(B305,'[1]Mẫu số 11'!$E$11:$S$97,6,0)</f>
        <v>VN-19455-15</v>
      </c>
      <c r="H305" s="13" t="s">
        <v>345</v>
      </c>
      <c r="I305" s="13" t="s">
        <v>236</v>
      </c>
      <c r="J305" s="13" t="s">
        <v>12</v>
      </c>
      <c r="K305" s="31">
        <v>41820</v>
      </c>
      <c r="L305" s="31">
        <v>37950</v>
      </c>
      <c r="M305" s="33">
        <v>1000</v>
      </c>
      <c r="N305" s="55">
        <f t="shared" si="4"/>
        <v>37950000</v>
      </c>
      <c r="O305" s="31" t="s">
        <v>2513</v>
      </c>
      <c r="P305" s="45" t="s">
        <v>407</v>
      </c>
      <c r="Q305" s="57" t="s">
        <v>590</v>
      </c>
      <c r="R305" s="57"/>
      <c r="S305" s="57"/>
      <c r="T305" s="57"/>
    </row>
    <row r="306" spans="1:20" s="50" customFormat="1" ht="38.25">
      <c r="A306" s="51">
        <v>303</v>
      </c>
      <c r="B306" s="14" t="s">
        <v>346</v>
      </c>
      <c r="C306" s="14" t="s">
        <v>48</v>
      </c>
      <c r="D306" s="13" t="s">
        <v>36</v>
      </c>
      <c r="E306" s="13" t="s">
        <v>11</v>
      </c>
      <c r="F306" s="13" t="s">
        <v>249</v>
      </c>
      <c r="G306" s="13" t="str">
        <f>VLOOKUP(B306,'[1]Mẫu số 11'!$E$11:$S$97,6,0)</f>
        <v>VN-19455-15</v>
      </c>
      <c r="H306" s="13" t="s">
        <v>255</v>
      </c>
      <c r="I306" s="13" t="s">
        <v>256</v>
      </c>
      <c r="J306" s="13" t="s">
        <v>12</v>
      </c>
      <c r="K306" s="31">
        <v>46188</v>
      </c>
      <c r="L306" s="31">
        <v>36550</v>
      </c>
      <c r="M306" s="33">
        <v>1000</v>
      </c>
      <c r="N306" s="55">
        <f t="shared" si="4"/>
        <v>36550000</v>
      </c>
      <c r="O306" s="31" t="s">
        <v>2513</v>
      </c>
      <c r="P306" s="45" t="s">
        <v>407</v>
      </c>
      <c r="Q306" s="147" t="s">
        <v>590</v>
      </c>
      <c r="R306" s="147"/>
      <c r="S306" s="147"/>
      <c r="T306" s="147"/>
    </row>
    <row r="307" spans="1:20" s="50" customFormat="1" ht="27">
      <c r="A307" s="13">
        <v>304</v>
      </c>
      <c r="B307" s="74" t="s">
        <v>1092</v>
      </c>
      <c r="C307" s="73" t="s">
        <v>48</v>
      </c>
      <c r="D307" s="74" t="s">
        <v>1093</v>
      </c>
      <c r="E307" s="74" t="s">
        <v>608</v>
      </c>
      <c r="F307" s="74" t="s">
        <v>224</v>
      </c>
      <c r="G307" s="74" t="s">
        <v>1094</v>
      </c>
      <c r="H307" s="74" t="s">
        <v>1095</v>
      </c>
      <c r="I307" s="74" t="s">
        <v>1096</v>
      </c>
      <c r="J307" s="74" t="s">
        <v>1097</v>
      </c>
      <c r="K307" s="120">
        <v>139000</v>
      </c>
      <c r="L307" s="83">
        <v>115000</v>
      </c>
      <c r="M307" s="120">
        <v>3500</v>
      </c>
      <c r="N307" s="55">
        <f t="shared" si="4"/>
        <v>402500000</v>
      </c>
      <c r="O307" s="56">
        <v>1</v>
      </c>
      <c r="P307" s="51" t="s">
        <v>643</v>
      </c>
      <c r="Q307" s="57" t="s">
        <v>590</v>
      </c>
      <c r="R307" s="57"/>
      <c r="S307" s="57"/>
      <c r="T307" s="57"/>
    </row>
    <row r="308" spans="1:20" s="50" customFormat="1" ht="63.75">
      <c r="A308" s="51">
        <v>305</v>
      </c>
      <c r="B308" s="17" t="s">
        <v>519</v>
      </c>
      <c r="C308" s="17" t="s">
        <v>520</v>
      </c>
      <c r="D308" s="16" t="s">
        <v>521</v>
      </c>
      <c r="E308" s="18" t="s">
        <v>522</v>
      </c>
      <c r="F308" s="16" t="s">
        <v>249</v>
      </c>
      <c r="G308" s="16" t="s">
        <v>157</v>
      </c>
      <c r="H308" s="16" t="s">
        <v>523</v>
      </c>
      <c r="I308" s="16" t="s">
        <v>482</v>
      </c>
      <c r="J308" s="16" t="s">
        <v>37</v>
      </c>
      <c r="K308" s="34">
        <v>88515</v>
      </c>
      <c r="L308" s="34">
        <v>81482</v>
      </c>
      <c r="M308" s="34">
        <v>500</v>
      </c>
      <c r="N308" s="55">
        <f t="shared" si="4"/>
        <v>40741000</v>
      </c>
      <c r="O308" s="31" t="s">
        <v>2513</v>
      </c>
      <c r="P308" s="46" t="s">
        <v>588</v>
      </c>
      <c r="Q308" s="147" t="s">
        <v>590</v>
      </c>
      <c r="R308" s="147"/>
      <c r="S308" s="147"/>
      <c r="T308" s="147"/>
    </row>
    <row r="309" spans="1:20" s="50" customFormat="1" ht="108">
      <c r="A309" s="13">
        <v>306</v>
      </c>
      <c r="B309" s="52" t="s">
        <v>1098</v>
      </c>
      <c r="C309" s="53" t="s">
        <v>1099</v>
      </c>
      <c r="D309" s="54" t="s">
        <v>1100</v>
      </c>
      <c r="E309" s="54" t="s">
        <v>11</v>
      </c>
      <c r="F309" s="54" t="s">
        <v>249</v>
      </c>
      <c r="G309" s="54" t="s">
        <v>1101</v>
      </c>
      <c r="H309" s="54" t="s">
        <v>1102</v>
      </c>
      <c r="I309" s="54" t="s">
        <v>1103</v>
      </c>
      <c r="J309" s="54" t="s">
        <v>940</v>
      </c>
      <c r="K309" s="55">
        <v>924</v>
      </c>
      <c r="L309" s="56">
        <v>923</v>
      </c>
      <c r="M309" s="55">
        <v>10000</v>
      </c>
      <c r="N309" s="55">
        <f t="shared" si="4"/>
        <v>9230000</v>
      </c>
      <c r="O309" s="56">
        <v>1</v>
      </c>
      <c r="P309" s="51" t="s">
        <v>407</v>
      </c>
      <c r="Q309" s="57" t="s">
        <v>590</v>
      </c>
      <c r="R309" s="57"/>
      <c r="S309" s="57"/>
      <c r="T309" s="57" t="s">
        <v>590</v>
      </c>
    </row>
    <row r="310" spans="1:20" s="50" customFormat="1" ht="27">
      <c r="A310" s="51">
        <v>307</v>
      </c>
      <c r="B310" s="74" t="s">
        <v>1104</v>
      </c>
      <c r="C310" s="73" t="s">
        <v>1105</v>
      </c>
      <c r="D310" s="74" t="s">
        <v>908</v>
      </c>
      <c r="E310" s="74" t="s">
        <v>1106</v>
      </c>
      <c r="F310" s="74" t="s">
        <v>1107</v>
      </c>
      <c r="G310" s="51" t="s">
        <v>1108</v>
      </c>
      <c r="H310" s="74" t="s">
        <v>1109</v>
      </c>
      <c r="I310" s="51" t="s">
        <v>226</v>
      </c>
      <c r="J310" s="51" t="s">
        <v>12</v>
      </c>
      <c r="K310" s="82">
        <v>490</v>
      </c>
      <c r="L310" s="77">
        <v>390</v>
      </c>
      <c r="M310" s="90">
        <v>30000</v>
      </c>
      <c r="N310" s="55">
        <f t="shared" si="4"/>
        <v>11700000</v>
      </c>
      <c r="O310" s="56">
        <v>1</v>
      </c>
      <c r="P310" s="51" t="s">
        <v>876</v>
      </c>
      <c r="Q310" s="105" t="s">
        <v>590</v>
      </c>
      <c r="R310" s="105"/>
      <c r="S310" s="105"/>
      <c r="T310" s="105"/>
    </row>
    <row r="311" spans="1:20" s="50" customFormat="1" ht="40.5">
      <c r="A311" s="13">
        <v>308</v>
      </c>
      <c r="B311" s="106" t="s">
        <v>1110</v>
      </c>
      <c r="C311" s="73" t="s">
        <v>1111</v>
      </c>
      <c r="D311" s="74" t="s">
        <v>1112</v>
      </c>
      <c r="E311" s="107" t="s">
        <v>822</v>
      </c>
      <c r="F311" s="107">
        <v>36</v>
      </c>
      <c r="G311" s="107" t="s">
        <v>1113</v>
      </c>
      <c r="H311" s="107" t="s">
        <v>1114</v>
      </c>
      <c r="I311" s="74" t="s">
        <v>302</v>
      </c>
      <c r="J311" s="51" t="s">
        <v>18</v>
      </c>
      <c r="K311" s="108">
        <v>16682</v>
      </c>
      <c r="L311" s="87">
        <v>15750</v>
      </c>
      <c r="M311" s="90">
        <v>3000</v>
      </c>
      <c r="N311" s="55">
        <f t="shared" si="4"/>
        <v>47250000</v>
      </c>
      <c r="O311" s="56">
        <v>1</v>
      </c>
      <c r="P311" s="51" t="s">
        <v>247</v>
      </c>
      <c r="Q311" s="105" t="s">
        <v>590</v>
      </c>
      <c r="R311" s="105"/>
      <c r="S311" s="105"/>
      <c r="T311" s="105"/>
    </row>
    <row r="312" spans="1:20" s="50" customFormat="1" ht="54">
      <c r="A312" s="51">
        <v>309</v>
      </c>
      <c r="B312" s="72" t="s">
        <v>1115</v>
      </c>
      <c r="C312" s="79" t="s">
        <v>1111</v>
      </c>
      <c r="D312" s="145">
        <v>0.1</v>
      </c>
      <c r="E312" s="74" t="s">
        <v>1116</v>
      </c>
      <c r="F312" s="51">
        <v>60</v>
      </c>
      <c r="G312" s="74" t="s">
        <v>1117</v>
      </c>
      <c r="H312" s="74" t="s">
        <v>1118</v>
      </c>
      <c r="I312" s="51" t="s">
        <v>302</v>
      </c>
      <c r="J312" s="51" t="s">
        <v>37</v>
      </c>
      <c r="K312" s="76">
        <v>144050</v>
      </c>
      <c r="L312" s="80">
        <v>123900</v>
      </c>
      <c r="M312" s="76">
        <v>500</v>
      </c>
      <c r="N312" s="55">
        <f t="shared" si="4"/>
        <v>61950000</v>
      </c>
      <c r="O312" s="56">
        <v>1</v>
      </c>
      <c r="P312" s="51" t="s">
        <v>635</v>
      </c>
      <c r="Q312" s="89" t="s">
        <v>590</v>
      </c>
      <c r="R312" s="89"/>
      <c r="S312" s="89"/>
      <c r="T312" s="89"/>
    </row>
    <row r="313" spans="1:20" s="50" customFormat="1" ht="67.5">
      <c r="A313" s="13">
        <v>310</v>
      </c>
      <c r="B313" s="118" t="s">
        <v>2084</v>
      </c>
      <c r="C313" s="73" t="s">
        <v>1111</v>
      </c>
      <c r="D313" s="74" t="s">
        <v>2085</v>
      </c>
      <c r="E313" s="74" t="s">
        <v>1916</v>
      </c>
      <c r="F313" s="74">
        <v>36</v>
      </c>
      <c r="G313" s="74" t="s">
        <v>2086</v>
      </c>
      <c r="H313" s="74" t="s">
        <v>1812</v>
      </c>
      <c r="I313" s="51" t="s">
        <v>253</v>
      </c>
      <c r="J313" s="51" t="s">
        <v>18</v>
      </c>
      <c r="K313" s="90">
        <v>700</v>
      </c>
      <c r="L313" s="83">
        <v>441</v>
      </c>
      <c r="M313" s="90">
        <v>35000</v>
      </c>
      <c r="N313" s="55">
        <f t="shared" si="4"/>
        <v>15435000</v>
      </c>
      <c r="O313" s="56">
        <v>3</v>
      </c>
      <c r="P313" s="51" t="s">
        <v>770</v>
      </c>
      <c r="Q313" s="57" t="s">
        <v>590</v>
      </c>
      <c r="R313" s="57"/>
      <c r="S313" s="57"/>
      <c r="T313" s="57"/>
    </row>
    <row r="314" spans="1:20" s="50" customFormat="1" ht="38.25">
      <c r="A314" s="51">
        <v>311</v>
      </c>
      <c r="B314" s="14" t="s">
        <v>349</v>
      </c>
      <c r="C314" s="14" t="s">
        <v>160</v>
      </c>
      <c r="D314" s="13" t="s">
        <v>161</v>
      </c>
      <c r="E314" s="13" t="s">
        <v>34</v>
      </c>
      <c r="F314" s="13" t="s">
        <v>249</v>
      </c>
      <c r="G314" s="13" t="str">
        <f>VLOOKUP(B314,'[1]Mẫu số 11'!$E$11:$S$97,6,0)</f>
        <v>VN- 9940-10</v>
      </c>
      <c r="H314" s="13" t="s">
        <v>348</v>
      </c>
      <c r="I314" s="13" t="s">
        <v>281</v>
      </c>
      <c r="J314" s="13" t="s">
        <v>35</v>
      </c>
      <c r="K314" s="31">
        <v>37121</v>
      </c>
      <c r="L314" s="31">
        <v>37120</v>
      </c>
      <c r="M314" s="33">
        <v>500</v>
      </c>
      <c r="N314" s="55">
        <f t="shared" si="4"/>
        <v>18560000</v>
      </c>
      <c r="O314" s="31" t="s">
        <v>2513</v>
      </c>
      <c r="P314" s="45" t="s">
        <v>407</v>
      </c>
      <c r="Q314" s="57" t="s">
        <v>590</v>
      </c>
      <c r="R314" s="57"/>
      <c r="S314" s="57"/>
      <c r="T314" s="57"/>
    </row>
    <row r="315" spans="1:20" s="50" customFormat="1" ht="38.25">
      <c r="A315" s="13">
        <v>312</v>
      </c>
      <c r="B315" s="14" t="s">
        <v>347</v>
      </c>
      <c r="C315" s="14" t="s">
        <v>158</v>
      </c>
      <c r="D315" s="13" t="s">
        <v>159</v>
      </c>
      <c r="E315" s="13" t="s">
        <v>34</v>
      </c>
      <c r="F315" s="13" t="s">
        <v>224</v>
      </c>
      <c r="G315" s="13" t="str">
        <f>VLOOKUP(B315,'[1]Mẫu số 11'!$E$11:$S$97,6,0)</f>
        <v>VN-10739-10</v>
      </c>
      <c r="H315" s="13" t="s">
        <v>348</v>
      </c>
      <c r="I315" s="13" t="s">
        <v>281</v>
      </c>
      <c r="J315" s="13" t="s">
        <v>35</v>
      </c>
      <c r="K315" s="31">
        <v>55600</v>
      </c>
      <c r="L315" s="31">
        <v>55600</v>
      </c>
      <c r="M315" s="33">
        <v>1000</v>
      </c>
      <c r="N315" s="55">
        <f t="shared" si="4"/>
        <v>55600000</v>
      </c>
      <c r="O315" s="31" t="s">
        <v>2513</v>
      </c>
      <c r="P315" s="45" t="s">
        <v>407</v>
      </c>
      <c r="Q315" s="57" t="s">
        <v>590</v>
      </c>
      <c r="R315" s="57"/>
      <c r="S315" s="57"/>
      <c r="T315" s="57"/>
    </row>
    <row r="316" spans="1:20" s="50" customFormat="1" ht="54">
      <c r="A316" s="51">
        <v>313</v>
      </c>
      <c r="B316" s="118" t="s">
        <v>2452</v>
      </c>
      <c r="C316" s="73" t="s">
        <v>2453</v>
      </c>
      <c r="D316" s="51" t="s">
        <v>800</v>
      </c>
      <c r="E316" s="51" t="s">
        <v>11</v>
      </c>
      <c r="F316" s="51" t="s">
        <v>1824</v>
      </c>
      <c r="G316" s="51" t="s">
        <v>2454</v>
      </c>
      <c r="H316" s="74" t="s">
        <v>2250</v>
      </c>
      <c r="I316" s="51" t="s">
        <v>253</v>
      </c>
      <c r="J316" s="51" t="s">
        <v>442</v>
      </c>
      <c r="K316" s="76">
        <v>30000</v>
      </c>
      <c r="L316" s="77">
        <v>24150</v>
      </c>
      <c r="M316" s="90">
        <v>1000</v>
      </c>
      <c r="N316" s="55">
        <f t="shared" si="4"/>
        <v>24150000</v>
      </c>
      <c r="O316" s="56">
        <v>5</v>
      </c>
      <c r="P316" s="51" t="s">
        <v>1827</v>
      </c>
      <c r="Q316" s="57" t="s">
        <v>590</v>
      </c>
      <c r="R316" s="57"/>
      <c r="S316" s="57"/>
      <c r="T316" s="57"/>
    </row>
    <row r="317" spans="1:20" s="50" customFormat="1" ht="27">
      <c r="A317" s="13">
        <v>314</v>
      </c>
      <c r="B317" s="52" t="s">
        <v>1119</v>
      </c>
      <c r="C317" s="53" t="s">
        <v>1120</v>
      </c>
      <c r="D317" s="54" t="s">
        <v>506</v>
      </c>
      <c r="E317" s="54" t="s">
        <v>11</v>
      </c>
      <c r="F317" s="54" t="s">
        <v>290</v>
      </c>
      <c r="G317" s="54" t="s">
        <v>1121</v>
      </c>
      <c r="H317" s="54" t="s">
        <v>325</v>
      </c>
      <c r="I317" s="54" t="s">
        <v>263</v>
      </c>
      <c r="J317" s="54" t="s">
        <v>26</v>
      </c>
      <c r="K317" s="55">
        <v>4534</v>
      </c>
      <c r="L317" s="56">
        <v>4534</v>
      </c>
      <c r="M317" s="55">
        <v>30000</v>
      </c>
      <c r="N317" s="55">
        <f t="shared" si="4"/>
        <v>136020000</v>
      </c>
      <c r="O317" s="56">
        <v>1</v>
      </c>
      <c r="P317" s="51" t="s">
        <v>407</v>
      </c>
      <c r="Q317" s="89" t="s">
        <v>590</v>
      </c>
      <c r="R317" s="89"/>
      <c r="S317" s="89"/>
      <c r="T317" s="89"/>
    </row>
    <row r="318" spans="1:20" s="50" customFormat="1" ht="51">
      <c r="A318" s="51">
        <v>315</v>
      </c>
      <c r="B318" s="14" t="s">
        <v>350</v>
      </c>
      <c r="C318" s="14" t="s">
        <v>222</v>
      </c>
      <c r="D318" s="13" t="s">
        <v>162</v>
      </c>
      <c r="E318" s="13" t="s">
        <v>11</v>
      </c>
      <c r="F318" s="13" t="s">
        <v>351</v>
      </c>
      <c r="G318" s="13" t="str">
        <f>VLOOKUP(B318,'[1]Mẫu số 11'!$E$11:$S$97,6,0)</f>
        <v>VN- 15210-12</v>
      </c>
      <c r="H318" s="13" t="s">
        <v>325</v>
      </c>
      <c r="I318" s="13" t="s">
        <v>263</v>
      </c>
      <c r="J318" s="13" t="s">
        <v>26</v>
      </c>
      <c r="K318" s="31">
        <v>6794</v>
      </c>
      <c r="L318" s="31">
        <v>6176</v>
      </c>
      <c r="M318" s="33">
        <v>10000</v>
      </c>
      <c r="N318" s="55">
        <f t="shared" si="4"/>
        <v>61760000</v>
      </c>
      <c r="O318" s="31" t="s">
        <v>2513</v>
      </c>
      <c r="P318" s="45" t="s">
        <v>407</v>
      </c>
      <c r="Q318" s="57" t="s">
        <v>590</v>
      </c>
      <c r="R318" s="57"/>
      <c r="S318" s="57"/>
      <c r="T318" s="57"/>
    </row>
    <row r="319" spans="1:20" s="50" customFormat="1" ht="76.5">
      <c r="A319" s="13">
        <v>316</v>
      </c>
      <c r="B319" s="17" t="s">
        <v>524</v>
      </c>
      <c r="C319" s="17" t="s">
        <v>525</v>
      </c>
      <c r="D319" s="16" t="s">
        <v>526</v>
      </c>
      <c r="E319" s="18" t="s">
        <v>527</v>
      </c>
      <c r="F319" s="16" t="s">
        <v>230</v>
      </c>
      <c r="G319" s="16" t="s">
        <v>528</v>
      </c>
      <c r="H319" s="16" t="s">
        <v>452</v>
      </c>
      <c r="I319" s="16" t="s">
        <v>236</v>
      </c>
      <c r="J319" s="16" t="s">
        <v>442</v>
      </c>
      <c r="K319" s="34">
        <v>2524</v>
      </c>
      <c r="L319" s="34">
        <v>2524</v>
      </c>
      <c r="M319" s="34">
        <v>1000</v>
      </c>
      <c r="N319" s="55">
        <f t="shared" si="4"/>
        <v>2524000</v>
      </c>
      <c r="O319" s="31" t="s">
        <v>2513</v>
      </c>
      <c r="P319" s="46" t="s">
        <v>588</v>
      </c>
      <c r="Q319" s="57" t="s">
        <v>590</v>
      </c>
      <c r="R319" s="57"/>
      <c r="S319" s="57"/>
      <c r="T319" s="57"/>
    </row>
    <row r="320" spans="1:20" s="50" customFormat="1" ht="27">
      <c r="A320" s="51">
        <v>317</v>
      </c>
      <c r="B320" s="72" t="s">
        <v>2087</v>
      </c>
      <c r="C320" s="73" t="s">
        <v>2088</v>
      </c>
      <c r="D320" s="74" t="s">
        <v>2089</v>
      </c>
      <c r="E320" s="74" t="s">
        <v>11</v>
      </c>
      <c r="F320" s="74" t="s">
        <v>249</v>
      </c>
      <c r="G320" s="74" t="s">
        <v>2090</v>
      </c>
      <c r="H320" s="74" t="s">
        <v>1525</v>
      </c>
      <c r="I320" s="74" t="s">
        <v>253</v>
      </c>
      <c r="J320" s="51" t="s">
        <v>15</v>
      </c>
      <c r="K320" s="82">
        <v>14000</v>
      </c>
      <c r="L320" s="87">
        <v>14000</v>
      </c>
      <c r="M320" s="83">
        <v>600</v>
      </c>
      <c r="N320" s="55">
        <f t="shared" si="4"/>
        <v>8400000</v>
      </c>
      <c r="O320" s="56">
        <v>3</v>
      </c>
      <c r="P320" s="51" t="s">
        <v>1005</v>
      </c>
      <c r="Q320" s="57" t="s">
        <v>590</v>
      </c>
      <c r="R320" s="57"/>
      <c r="S320" s="57" t="s">
        <v>590</v>
      </c>
      <c r="T320" s="57"/>
    </row>
    <row r="321" spans="1:20" s="50" customFormat="1" ht="40.5">
      <c r="A321" s="13">
        <v>318</v>
      </c>
      <c r="B321" s="130" t="s">
        <v>1122</v>
      </c>
      <c r="C321" s="59" t="s">
        <v>1123</v>
      </c>
      <c r="D321" s="61" t="s">
        <v>1124</v>
      </c>
      <c r="E321" s="61" t="s">
        <v>14</v>
      </c>
      <c r="F321" s="146" t="s">
        <v>249</v>
      </c>
      <c r="G321" s="62" t="s">
        <v>1125</v>
      </c>
      <c r="H321" s="62" t="s">
        <v>225</v>
      </c>
      <c r="I321" s="62" t="s">
        <v>226</v>
      </c>
      <c r="J321" s="61" t="s">
        <v>25</v>
      </c>
      <c r="K321" s="96">
        <v>125000</v>
      </c>
      <c r="L321" s="96">
        <v>115000</v>
      </c>
      <c r="M321" s="134">
        <v>8500</v>
      </c>
      <c r="N321" s="55">
        <f t="shared" si="4"/>
        <v>977500000</v>
      </c>
      <c r="O321" s="56">
        <v>1</v>
      </c>
      <c r="P321" s="61" t="s">
        <v>616</v>
      </c>
      <c r="Q321" s="57" t="s">
        <v>590</v>
      </c>
      <c r="R321" s="57"/>
      <c r="S321" s="57"/>
      <c r="T321" s="57"/>
    </row>
    <row r="322" spans="1:20" s="50" customFormat="1" ht="27">
      <c r="A322" s="51">
        <v>319</v>
      </c>
      <c r="B322" s="203" t="s">
        <v>2091</v>
      </c>
      <c r="C322" s="73" t="s">
        <v>2092</v>
      </c>
      <c r="D322" s="74" t="s">
        <v>2093</v>
      </c>
      <c r="E322" s="74" t="s">
        <v>14</v>
      </c>
      <c r="F322" s="204">
        <v>36</v>
      </c>
      <c r="G322" s="204" t="s">
        <v>2094</v>
      </c>
      <c r="H322" s="74" t="s">
        <v>1772</v>
      </c>
      <c r="I322" s="74" t="s">
        <v>253</v>
      </c>
      <c r="J322" s="51" t="s">
        <v>18</v>
      </c>
      <c r="K322" s="205">
        <v>12000</v>
      </c>
      <c r="L322" s="82">
        <v>3990</v>
      </c>
      <c r="M322" s="90">
        <v>15000</v>
      </c>
      <c r="N322" s="55">
        <f t="shared" si="4"/>
        <v>59850000</v>
      </c>
      <c r="O322" s="56">
        <v>3</v>
      </c>
      <c r="P322" s="51" t="s">
        <v>1773</v>
      </c>
      <c r="Q322" s="57" t="s">
        <v>590</v>
      </c>
      <c r="R322" s="57"/>
      <c r="S322" s="57"/>
      <c r="T322" s="57"/>
    </row>
    <row r="323" spans="1:20" s="50" customFormat="1" ht="40.5">
      <c r="A323" s="13">
        <v>320</v>
      </c>
      <c r="B323" s="130" t="s">
        <v>1126</v>
      </c>
      <c r="C323" s="59" t="s">
        <v>1127</v>
      </c>
      <c r="D323" s="62" t="s">
        <v>1128</v>
      </c>
      <c r="E323" s="62" t="s">
        <v>11</v>
      </c>
      <c r="F323" s="62">
        <v>60</v>
      </c>
      <c r="G323" s="62" t="s">
        <v>1129</v>
      </c>
      <c r="H323" s="62" t="s">
        <v>861</v>
      </c>
      <c r="I323" s="62" t="s">
        <v>862</v>
      </c>
      <c r="J323" s="62" t="s">
        <v>12</v>
      </c>
      <c r="K323" s="96">
        <v>6300</v>
      </c>
      <c r="L323" s="131">
        <v>5985</v>
      </c>
      <c r="M323" s="96">
        <v>20000</v>
      </c>
      <c r="N323" s="55">
        <f t="shared" si="4"/>
        <v>119700000</v>
      </c>
      <c r="O323" s="56">
        <v>1</v>
      </c>
      <c r="P323" s="62" t="s">
        <v>863</v>
      </c>
      <c r="Q323" s="57" t="s">
        <v>590</v>
      </c>
      <c r="R323" s="57"/>
      <c r="S323" s="57"/>
      <c r="T323" s="57"/>
    </row>
    <row r="324" spans="1:20" s="50" customFormat="1" ht="27">
      <c r="A324" s="51">
        <v>321</v>
      </c>
      <c r="B324" s="52" t="s">
        <v>1130</v>
      </c>
      <c r="C324" s="53" t="s">
        <v>1131</v>
      </c>
      <c r="D324" s="54" t="s">
        <v>21</v>
      </c>
      <c r="E324" s="54" t="s">
        <v>11</v>
      </c>
      <c r="F324" s="54" t="s">
        <v>230</v>
      </c>
      <c r="G324" s="54" t="s">
        <v>1132</v>
      </c>
      <c r="H324" s="54" t="s">
        <v>319</v>
      </c>
      <c r="I324" s="54" t="s">
        <v>320</v>
      </c>
      <c r="J324" s="54" t="s">
        <v>12</v>
      </c>
      <c r="K324" s="55">
        <v>1900</v>
      </c>
      <c r="L324" s="56">
        <v>1900</v>
      </c>
      <c r="M324" s="55">
        <v>3000</v>
      </c>
      <c r="N324" s="55">
        <f t="shared" si="4"/>
        <v>5700000</v>
      </c>
      <c r="O324" s="56">
        <v>1</v>
      </c>
      <c r="P324" s="51" t="s">
        <v>407</v>
      </c>
      <c r="Q324" s="57" t="s">
        <v>590</v>
      </c>
      <c r="R324" s="57"/>
      <c r="S324" s="57"/>
      <c r="T324" s="57"/>
    </row>
    <row r="325" spans="1:20" s="50" customFormat="1" ht="40.5">
      <c r="A325" s="13">
        <v>322</v>
      </c>
      <c r="B325" s="52" t="s">
        <v>1133</v>
      </c>
      <c r="C325" s="53" t="s">
        <v>1134</v>
      </c>
      <c r="D325" s="54" t="s">
        <v>1135</v>
      </c>
      <c r="E325" s="54" t="s">
        <v>11</v>
      </c>
      <c r="F325" s="54" t="s">
        <v>249</v>
      </c>
      <c r="G325" s="54" t="s">
        <v>1136</v>
      </c>
      <c r="H325" s="54" t="s">
        <v>665</v>
      </c>
      <c r="I325" s="54" t="s">
        <v>256</v>
      </c>
      <c r="J325" s="54" t="s">
        <v>666</v>
      </c>
      <c r="K325" s="55">
        <v>4275</v>
      </c>
      <c r="L325" s="56">
        <v>4275</v>
      </c>
      <c r="M325" s="55">
        <v>20000</v>
      </c>
      <c r="N325" s="55">
        <f aca="true" t="shared" si="5" ref="N325:N388">+L325*M325</f>
        <v>85500000</v>
      </c>
      <c r="O325" s="56">
        <v>1</v>
      </c>
      <c r="P325" s="51" t="s">
        <v>407</v>
      </c>
      <c r="Q325" s="57" t="s">
        <v>590</v>
      </c>
      <c r="R325" s="57"/>
      <c r="S325" s="57"/>
      <c r="T325" s="57" t="s">
        <v>590</v>
      </c>
    </row>
    <row r="326" spans="1:20" s="50" customFormat="1" ht="67.5">
      <c r="A326" s="51">
        <v>323</v>
      </c>
      <c r="B326" s="52" t="s">
        <v>1137</v>
      </c>
      <c r="C326" s="53" t="s">
        <v>1138</v>
      </c>
      <c r="D326" s="54" t="s">
        <v>1139</v>
      </c>
      <c r="E326" s="54" t="s">
        <v>11</v>
      </c>
      <c r="F326" s="54" t="s">
        <v>249</v>
      </c>
      <c r="G326" s="54" t="s">
        <v>1140</v>
      </c>
      <c r="H326" s="54" t="s">
        <v>665</v>
      </c>
      <c r="I326" s="54" t="s">
        <v>256</v>
      </c>
      <c r="J326" s="54" t="s">
        <v>666</v>
      </c>
      <c r="K326" s="55">
        <v>27569</v>
      </c>
      <c r="L326" s="56">
        <v>27568</v>
      </c>
      <c r="M326" s="55">
        <v>4000</v>
      </c>
      <c r="N326" s="55">
        <f t="shared" si="5"/>
        <v>110272000</v>
      </c>
      <c r="O326" s="56">
        <v>1</v>
      </c>
      <c r="P326" s="51" t="s">
        <v>407</v>
      </c>
      <c r="Q326" s="57" t="s">
        <v>590</v>
      </c>
      <c r="R326" s="57"/>
      <c r="S326" s="57"/>
      <c r="T326" s="57"/>
    </row>
    <row r="327" spans="1:20" s="50" customFormat="1" ht="40.5">
      <c r="A327" s="13">
        <v>324</v>
      </c>
      <c r="B327" s="118" t="s">
        <v>2095</v>
      </c>
      <c r="C327" s="73" t="s">
        <v>2096</v>
      </c>
      <c r="D327" s="74" t="s">
        <v>2097</v>
      </c>
      <c r="E327" s="175" t="s">
        <v>2098</v>
      </c>
      <c r="F327" s="175" t="s">
        <v>1623</v>
      </c>
      <c r="G327" s="175" t="s">
        <v>2099</v>
      </c>
      <c r="H327" s="62" t="s">
        <v>1894</v>
      </c>
      <c r="I327" s="51" t="s">
        <v>1859</v>
      </c>
      <c r="J327" s="51" t="s">
        <v>12</v>
      </c>
      <c r="K327" s="82">
        <v>1050</v>
      </c>
      <c r="L327" s="82">
        <v>1050</v>
      </c>
      <c r="M327" s="83">
        <v>300000</v>
      </c>
      <c r="N327" s="55">
        <f t="shared" si="5"/>
        <v>315000000</v>
      </c>
      <c r="O327" s="56">
        <v>3</v>
      </c>
      <c r="P327" s="51" t="s">
        <v>643</v>
      </c>
      <c r="Q327" s="57" t="s">
        <v>590</v>
      </c>
      <c r="R327" s="57"/>
      <c r="S327" s="57"/>
      <c r="T327" s="57"/>
    </row>
    <row r="328" spans="1:20" s="50" customFormat="1" ht="40.5">
      <c r="A328" s="51">
        <v>325</v>
      </c>
      <c r="B328" s="72" t="s">
        <v>1141</v>
      </c>
      <c r="C328" s="73" t="s">
        <v>1142</v>
      </c>
      <c r="D328" s="74" t="s">
        <v>1143</v>
      </c>
      <c r="E328" s="74" t="s">
        <v>1144</v>
      </c>
      <c r="F328" s="51">
        <v>60</v>
      </c>
      <c r="G328" s="74" t="s">
        <v>1145</v>
      </c>
      <c r="H328" s="74" t="s">
        <v>634</v>
      </c>
      <c r="I328" s="51" t="s">
        <v>302</v>
      </c>
      <c r="J328" s="51" t="s">
        <v>442</v>
      </c>
      <c r="K328" s="76">
        <v>1800</v>
      </c>
      <c r="L328" s="80">
        <v>1547</v>
      </c>
      <c r="M328" s="76">
        <v>300000</v>
      </c>
      <c r="N328" s="55">
        <f t="shared" si="5"/>
        <v>464100000</v>
      </c>
      <c r="O328" s="56">
        <v>1</v>
      </c>
      <c r="P328" s="51" t="s">
        <v>635</v>
      </c>
      <c r="Q328" s="57" t="s">
        <v>590</v>
      </c>
      <c r="R328" s="57"/>
      <c r="S328" s="57"/>
      <c r="T328" s="57"/>
    </row>
    <row r="329" spans="1:20" s="50" customFormat="1" ht="81">
      <c r="A329" s="13">
        <v>326</v>
      </c>
      <c r="B329" s="213" t="s">
        <v>2104</v>
      </c>
      <c r="C329" s="214" t="s">
        <v>2105</v>
      </c>
      <c r="D329" s="295" t="s">
        <v>2106</v>
      </c>
      <c r="E329" s="213" t="s">
        <v>2107</v>
      </c>
      <c r="F329" s="215">
        <v>36</v>
      </c>
      <c r="G329" s="216" t="s">
        <v>2108</v>
      </c>
      <c r="H329" s="216" t="s">
        <v>1933</v>
      </c>
      <c r="I329" s="216" t="s">
        <v>1934</v>
      </c>
      <c r="J329" s="216" t="s">
        <v>442</v>
      </c>
      <c r="K329" s="221">
        <v>253</v>
      </c>
      <c r="L329" s="96">
        <v>186.9</v>
      </c>
      <c r="M329" s="218">
        <v>110000</v>
      </c>
      <c r="N329" s="55">
        <f t="shared" si="5"/>
        <v>20559000</v>
      </c>
      <c r="O329" s="56">
        <v>3</v>
      </c>
      <c r="P329" s="219" t="s">
        <v>1933</v>
      </c>
      <c r="Q329" s="57" t="s">
        <v>590</v>
      </c>
      <c r="R329" s="57" t="s">
        <v>590</v>
      </c>
      <c r="S329" s="57"/>
      <c r="T329" s="57"/>
    </row>
    <row r="330" spans="1:20" s="50" customFormat="1" ht="67.5">
      <c r="A330" s="51">
        <v>327</v>
      </c>
      <c r="B330" s="118" t="s">
        <v>2100</v>
      </c>
      <c r="C330" s="73" t="s">
        <v>2101</v>
      </c>
      <c r="D330" s="74" t="s">
        <v>2102</v>
      </c>
      <c r="E330" s="74" t="s">
        <v>1916</v>
      </c>
      <c r="F330" s="74">
        <v>36</v>
      </c>
      <c r="G330" s="74" t="s">
        <v>2103</v>
      </c>
      <c r="H330" s="74" t="s">
        <v>1812</v>
      </c>
      <c r="I330" s="51" t="s">
        <v>253</v>
      </c>
      <c r="J330" s="51" t="s">
        <v>18</v>
      </c>
      <c r="K330" s="90">
        <v>2900</v>
      </c>
      <c r="L330" s="83">
        <v>2310</v>
      </c>
      <c r="M330" s="90">
        <v>1200</v>
      </c>
      <c r="N330" s="55">
        <f t="shared" si="5"/>
        <v>2772000</v>
      </c>
      <c r="O330" s="56">
        <v>3</v>
      </c>
      <c r="P330" s="51" t="s">
        <v>770</v>
      </c>
      <c r="Q330" s="57" t="s">
        <v>590</v>
      </c>
      <c r="R330" s="57"/>
      <c r="S330" s="57"/>
      <c r="T330" s="57" t="s">
        <v>590</v>
      </c>
    </row>
    <row r="331" spans="1:20" s="50" customFormat="1" ht="54">
      <c r="A331" s="13">
        <v>328</v>
      </c>
      <c r="B331" s="92" t="s">
        <v>2109</v>
      </c>
      <c r="C331" s="93" t="s">
        <v>2110</v>
      </c>
      <c r="D331" s="94" t="s">
        <v>2111</v>
      </c>
      <c r="E331" s="94" t="s">
        <v>2112</v>
      </c>
      <c r="F331" s="94" t="s">
        <v>249</v>
      </c>
      <c r="G331" s="94" t="s">
        <v>2113</v>
      </c>
      <c r="H331" s="94" t="s">
        <v>2114</v>
      </c>
      <c r="I331" s="94" t="s">
        <v>253</v>
      </c>
      <c r="J331" s="94" t="s">
        <v>227</v>
      </c>
      <c r="K331" s="95">
        <v>19500</v>
      </c>
      <c r="L331" s="96">
        <v>17500</v>
      </c>
      <c r="M331" s="95">
        <v>2500</v>
      </c>
      <c r="N331" s="55">
        <f t="shared" si="5"/>
        <v>43750000</v>
      </c>
      <c r="O331" s="56">
        <v>3</v>
      </c>
      <c r="P331" s="51" t="s">
        <v>588</v>
      </c>
      <c r="Q331" s="57" t="s">
        <v>590</v>
      </c>
      <c r="R331" s="57"/>
      <c r="S331" s="57"/>
      <c r="T331" s="57"/>
    </row>
    <row r="332" spans="1:20" s="50" customFormat="1" ht="67.5">
      <c r="A332" s="51">
        <v>329</v>
      </c>
      <c r="B332" s="92" t="s">
        <v>1146</v>
      </c>
      <c r="C332" s="93" t="s">
        <v>1151</v>
      </c>
      <c r="D332" s="94" t="s">
        <v>1152</v>
      </c>
      <c r="E332" s="94" t="s">
        <v>444</v>
      </c>
      <c r="F332" s="94" t="s">
        <v>249</v>
      </c>
      <c r="G332" s="94" t="s">
        <v>1153</v>
      </c>
      <c r="H332" s="94" t="s">
        <v>481</v>
      </c>
      <c r="I332" s="94" t="s">
        <v>482</v>
      </c>
      <c r="J332" s="94" t="s">
        <v>442</v>
      </c>
      <c r="K332" s="95">
        <v>3507</v>
      </c>
      <c r="L332" s="96">
        <v>3507</v>
      </c>
      <c r="M332" s="95">
        <v>1500</v>
      </c>
      <c r="N332" s="55">
        <f t="shared" si="5"/>
        <v>5260500</v>
      </c>
      <c r="O332" s="56">
        <v>1</v>
      </c>
      <c r="P332" s="51" t="s">
        <v>588</v>
      </c>
      <c r="Q332" s="57" t="s">
        <v>590</v>
      </c>
      <c r="R332" s="57"/>
      <c r="S332" s="57"/>
      <c r="T332" s="57"/>
    </row>
    <row r="333" spans="1:20" s="50" customFormat="1" ht="67.5">
      <c r="A333" s="13">
        <v>330</v>
      </c>
      <c r="B333" s="92" t="s">
        <v>1146</v>
      </c>
      <c r="C333" s="93" t="s">
        <v>1147</v>
      </c>
      <c r="D333" s="94" t="s">
        <v>1148</v>
      </c>
      <c r="E333" s="94" t="s">
        <v>1048</v>
      </c>
      <c r="F333" s="94" t="s">
        <v>249</v>
      </c>
      <c r="G333" s="94" t="s">
        <v>1149</v>
      </c>
      <c r="H333" s="94" t="s">
        <v>1150</v>
      </c>
      <c r="I333" s="94" t="s">
        <v>482</v>
      </c>
      <c r="J333" s="94" t="s">
        <v>25</v>
      </c>
      <c r="K333" s="95">
        <v>33075</v>
      </c>
      <c r="L333" s="96">
        <v>33075</v>
      </c>
      <c r="M333" s="95">
        <v>4000</v>
      </c>
      <c r="N333" s="55">
        <f t="shared" si="5"/>
        <v>132300000</v>
      </c>
      <c r="O333" s="56">
        <v>1</v>
      </c>
      <c r="P333" s="51" t="s">
        <v>588</v>
      </c>
      <c r="Q333" s="57" t="s">
        <v>590</v>
      </c>
      <c r="R333" s="57"/>
      <c r="S333" s="57"/>
      <c r="T333" s="57"/>
    </row>
    <row r="334" spans="1:20" s="50" customFormat="1" ht="38.25">
      <c r="A334" s="51">
        <v>331</v>
      </c>
      <c r="B334" s="17" t="s">
        <v>529</v>
      </c>
      <c r="C334" s="17" t="s">
        <v>530</v>
      </c>
      <c r="D334" s="16" t="s">
        <v>531</v>
      </c>
      <c r="E334" s="18" t="s">
        <v>444</v>
      </c>
      <c r="F334" s="16" t="s">
        <v>249</v>
      </c>
      <c r="G334" s="16" t="s">
        <v>532</v>
      </c>
      <c r="H334" s="16" t="s">
        <v>533</v>
      </c>
      <c r="I334" s="16" t="s">
        <v>534</v>
      </c>
      <c r="J334" s="16" t="s">
        <v>442</v>
      </c>
      <c r="K334" s="34">
        <v>9123</v>
      </c>
      <c r="L334" s="34">
        <v>9122</v>
      </c>
      <c r="M334" s="34">
        <v>5000</v>
      </c>
      <c r="N334" s="55">
        <f t="shared" si="5"/>
        <v>45610000</v>
      </c>
      <c r="O334" s="31" t="s">
        <v>2513</v>
      </c>
      <c r="P334" s="46" t="s">
        <v>588</v>
      </c>
      <c r="Q334" s="169" t="s">
        <v>590</v>
      </c>
      <c r="R334" s="169"/>
      <c r="S334" s="169"/>
      <c r="T334" s="169"/>
    </row>
    <row r="335" spans="1:20" s="50" customFormat="1" ht="40.5">
      <c r="A335" s="13">
        <v>332</v>
      </c>
      <c r="B335" s="97" t="s">
        <v>2115</v>
      </c>
      <c r="C335" s="98" t="s">
        <v>2116</v>
      </c>
      <c r="D335" s="100" t="s">
        <v>2117</v>
      </c>
      <c r="E335" s="99" t="s">
        <v>1848</v>
      </c>
      <c r="F335" s="99">
        <v>36</v>
      </c>
      <c r="G335" s="99" t="s">
        <v>2118</v>
      </c>
      <c r="H335" s="99" t="s">
        <v>1800</v>
      </c>
      <c r="I335" s="99" t="s">
        <v>253</v>
      </c>
      <c r="J335" s="99" t="s">
        <v>37</v>
      </c>
      <c r="K335" s="71">
        <v>90000</v>
      </c>
      <c r="L335" s="96">
        <v>62979</v>
      </c>
      <c r="M335" s="71">
        <v>500</v>
      </c>
      <c r="N335" s="55">
        <f t="shared" si="5"/>
        <v>31489500</v>
      </c>
      <c r="O335" s="56">
        <v>3</v>
      </c>
      <c r="P335" s="99" t="s">
        <v>1801</v>
      </c>
      <c r="Q335" s="57" t="s">
        <v>590</v>
      </c>
      <c r="R335" s="57"/>
      <c r="S335" s="57"/>
      <c r="T335" s="57"/>
    </row>
    <row r="336" spans="1:20" s="50" customFormat="1" ht="54">
      <c r="A336" s="51">
        <v>333</v>
      </c>
      <c r="B336" s="72" t="s">
        <v>1665</v>
      </c>
      <c r="C336" s="73" t="s">
        <v>1666</v>
      </c>
      <c r="D336" s="74" t="s">
        <v>36</v>
      </c>
      <c r="E336" s="74" t="s">
        <v>753</v>
      </c>
      <c r="F336" s="172">
        <v>36</v>
      </c>
      <c r="G336" s="62" t="s">
        <v>1667</v>
      </c>
      <c r="H336" s="74" t="s">
        <v>1530</v>
      </c>
      <c r="I336" s="94" t="s">
        <v>447</v>
      </c>
      <c r="J336" s="51" t="s">
        <v>27</v>
      </c>
      <c r="K336" s="140">
        <v>236500</v>
      </c>
      <c r="L336" s="131">
        <v>125000</v>
      </c>
      <c r="M336" s="142">
        <v>500</v>
      </c>
      <c r="N336" s="55">
        <f t="shared" si="5"/>
        <v>62500000</v>
      </c>
      <c r="O336" s="56">
        <v>2</v>
      </c>
      <c r="P336" s="51" t="s">
        <v>1061</v>
      </c>
      <c r="Q336" s="57" t="s">
        <v>590</v>
      </c>
      <c r="R336" s="57"/>
      <c r="S336" s="57"/>
      <c r="T336" s="57"/>
    </row>
    <row r="337" spans="1:20" s="50" customFormat="1" ht="81">
      <c r="A337" s="13">
        <v>334</v>
      </c>
      <c r="B337" s="72" t="s">
        <v>1154</v>
      </c>
      <c r="C337" s="59" t="s">
        <v>1155</v>
      </c>
      <c r="D337" s="62" t="s">
        <v>730</v>
      </c>
      <c r="E337" s="99" t="s">
        <v>1156</v>
      </c>
      <c r="F337" s="74">
        <v>36</v>
      </c>
      <c r="G337" s="62" t="s">
        <v>1157</v>
      </c>
      <c r="H337" s="131" t="s">
        <v>1158</v>
      </c>
      <c r="I337" s="131" t="s">
        <v>928</v>
      </c>
      <c r="J337" s="148" t="s">
        <v>37</v>
      </c>
      <c r="K337" s="83">
        <v>395000</v>
      </c>
      <c r="L337" s="91">
        <v>266000</v>
      </c>
      <c r="M337" s="83">
        <v>2500</v>
      </c>
      <c r="N337" s="55">
        <f t="shared" si="5"/>
        <v>665000000</v>
      </c>
      <c r="O337" s="56">
        <v>1</v>
      </c>
      <c r="P337" s="51" t="s">
        <v>1159</v>
      </c>
      <c r="Q337" s="57" t="s">
        <v>590</v>
      </c>
      <c r="R337" s="57"/>
      <c r="S337" s="57"/>
      <c r="T337" s="57" t="s">
        <v>590</v>
      </c>
    </row>
    <row r="338" spans="1:20" s="50" customFormat="1" ht="67.5">
      <c r="A338" s="51">
        <v>335</v>
      </c>
      <c r="B338" s="92" t="s">
        <v>1165</v>
      </c>
      <c r="C338" s="93" t="s">
        <v>1166</v>
      </c>
      <c r="D338" s="94" t="s">
        <v>1167</v>
      </c>
      <c r="E338" s="94" t="s">
        <v>1168</v>
      </c>
      <c r="F338" s="94" t="s">
        <v>224</v>
      </c>
      <c r="G338" s="94" t="s">
        <v>1169</v>
      </c>
      <c r="H338" s="94" t="s">
        <v>1170</v>
      </c>
      <c r="I338" s="94" t="s">
        <v>1171</v>
      </c>
      <c r="J338" s="94" t="s">
        <v>37</v>
      </c>
      <c r="K338" s="95">
        <v>222585</v>
      </c>
      <c r="L338" s="96">
        <v>222585</v>
      </c>
      <c r="M338" s="95">
        <v>200</v>
      </c>
      <c r="N338" s="55">
        <f t="shared" si="5"/>
        <v>44517000</v>
      </c>
      <c r="O338" s="56">
        <v>1</v>
      </c>
      <c r="P338" s="51" t="s">
        <v>588</v>
      </c>
      <c r="Q338" s="57" t="s">
        <v>590</v>
      </c>
      <c r="R338" s="57"/>
      <c r="S338" s="57"/>
      <c r="T338" s="57" t="s">
        <v>590</v>
      </c>
    </row>
    <row r="339" spans="1:20" s="50" customFormat="1" ht="67.5">
      <c r="A339" s="13">
        <v>336</v>
      </c>
      <c r="B339" s="92" t="s">
        <v>1160</v>
      </c>
      <c r="C339" s="93" t="s">
        <v>1161</v>
      </c>
      <c r="D339" s="94" t="s">
        <v>171</v>
      </c>
      <c r="E339" s="94" t="s">
        <v>1162</v>
      </c>
      <c r="F339" s="94" t="s">
        <v>249</v>
      </c>
      <c r="G339" s="94" t="s">
        <v>1163</v>
      </c>
      <c r="H339" s="94" t="s">
        <v>1164</v>
      </c>
      <c r="I339" s="94" t="s">
        <v>468</v>
      </c>
      <c r="J339" s="94" t="s">
        <v>442</v>
      </c>
      <c r="K339" s="95">
        <v>11875</v>
      </c>
      <c r="L339" s="96">
        <v>11874</v>
      </c>
      <c r="M339" s="95">
        <v>3000</v>
      </c>
      <c r="N339" s="55">
        <f t="shared" si="5"/>
        <v>35622000</v>
      </c>
      <c r="O339" s="56">
        <v>1</v>
      </c>
      <c r="P339" s="51" t="s">
        <v>588</v>
      </c>
      <c r="Q339" s="57" t="s">
        <v>590</v>
      </c>
      <c r="R339" s="57"/>
      <c r="S339" s="57"/>
      <c r="T339" s="57"/>
    </row>
    <row r="340" spans="1:20" s="50" customFormat="1" ht="67.5">
      <c r="A340" s="51">
        <v>337</v>
      </c>
      <c r="B340" s="92" t="s">
        <v>1172</v>
      </c>
      <c r="C340" s="93" t="s">
        <v>1173</v>
      </c>
      <c r="D340" s="94" t="s">
        <v>1174</v>
      </c>
      <c r="E340" s="94" t="s">
        <v>1175</v>
      </c>
      <c r="F340" s="94" t="s">
        <v>230</v>
      </c>
      <c r="G340" s="94" t="s">
        <v>1176</v>
      </c>
      <c r="H340" s="94" t="s">
        <v>813</v>
      </c>
      <c r="I340" s="94" t="s">
        <v>226</v>
      </c>
      <c r="J340" s="94" t="s">
        <v>25</v>
      </c>
      <c r="K340" s="95">
        <v>36244</v>
      </c>
      <c r="L340" s="96">
        <v>32938</v>
      </c>
      <c r="M340" s="95">
        <v>500</v>
      </c>
      <c r="N340" s="55">
        <f t="shared" si="5"/>
        <v>16469000</v>
      </c>
      <c r="O340" s="56">
        <v>1</v>
      </c>
      <c r="P340" s="51" t="s">
        <v>588</v>
      </c>
      <c r="Q340" s="57" t="s">
        <v>590</v>
      </c>
      <c r="R340" s="66"/>
      <c r="S340" s="66"/>
      <c r="T340" s="66" t="s">
        <v>590</v>
      </c>
    </row>
    <row r="341" spans="1:20" s="50" customFormat="1" ht="40.5">
      <c r="A341" s="13">
        <v>338</v>
      </c>
      <c r="B341" s="72" t="s">
        <v>1668</v>
      </c>
      <c r="C341" s="186" t="s">
        <v>1669</v>
      </c>
      <c r="D341" s="61" t="s">
        <v>1670</v>
      </c>
      <c r="E341" s="54" t="s">
        <v>1593</v>
      </c>
      <c r="F341" s="99">
        <v>36</v>
      </c>
      <c r="G341" s="191" t="s">
        <v>1671</v>
      </c>
      <c r="H341" s="74" t="s">
        <v>1595</v>
      </c>
      <c r="I341" s="74" t="s">
        <v>253</v>
      </c>
      <c r="J341" s="75" t="s">
        <v>31</v>
      </c>
      <c r="K341" s="70">
        <v>1500</v>
      </c>
      <c r="L341" s="64">
        <v>1060</v>
      </c>
      <c r="M341" s="78">
        <v>150000</v>
      </c>
      <c r="N341" s="55">
        <f t="shared" si="5"/>
        <v>159000000</v>
      </c>
      <c r="O341" s="56">
        <v>2</v>
      </c>
      <c r="P341" s="51" t="s">
        <v>1596</v>
      </c>
      <c r="Q341" s="57" t="s">
        <v>590</v>
      </c>
      <c r="R341" s="57"/>
      <c r="S341" s="57"/>
      <c r="T341" s="57"/>
    </row>
    <row r="342" spans="1:20" s="50" customFormat="1" ht="54">
      <c r="A342" s="51">
        <v>339</v>
      </c>
      <c r="B342" s="72" t="s">
        <v>1177</v>
      </c>
      <c r="C342" s="73" t="s">
        <v>1178</v>
      </c>
      <c r="D342" s="74" t="s">
        <v>36</v>
      </c>
      <c r="E342" s="62" t="s">
        <v>1179</v>
      </c>
      <c r="F342" s="62">
        <v>60</v>
      </c>
      <c r="G342" s="62" t="s">
        <v>1180</v>
      </c>
      <c r="H342" s="107" t="s">
        <v>720</v>
      </c>
      <c r="I342" s="74" t="s">
        <v>1181</v>
      </c>
      <c r="J342" s="51" t="s">
        <v>12</v>
      </c>
      <c r="K342" s="128">
        <v>750</v>
      </c>
      <c r="L342" s="87">
        <v>619.5</v>
      </c>
      <c r="M342" s="90">
        <v>50000</v>
      </c>
      <c r="N342" s="55">
        <f t="shared" si="5"/>
        <v>30975000</v>
      </c>
      <c r="O342" s="56">
        <v>1</v>
      </c>
      <c r="P342" s="51" t="s">
        <v>247</v>
      </c>
      <c r="Q342" s="66" t="s">
        <v>590</v>
      </c>
      <c r="R342" s="66"/>
      <c r="S342" s="66"/>
      <c r="T342" s="66"/>
    </row>
    <row r="343" spans="1:20" s="50" customFormat="1" ht="54">
      <c r="A343" s="13">
        <v>340</v>
      </c>
      <c r="B343" s="52" t="s">
        <v>1182</v>
      </c>
      <c r="C343" s="53" t="s">
        <v>1178</v>
      </c>
      <c r="D343" s="54" t="s">
        <v>1183</v>
      </c>
      <c r="E343" s="54" t="s">
        <v>1184</v>
      </c>
      <c r="F343" s="54" t="s">
        <v>249</v>
      </c>
      <c r="G343" s="54" t="s">
        <v>1185</v>
      </c>
      <c r="H343" s="54" t="s">
        <v>353</v>
      </c>
      <c r="I343" s="54" t="s">
        <v>256</v>
      </c>
      <c r="J343" s="54" t="s">
        <v>26</v>
      </c>
      <c r="K343" s="55">
        <v>3537</v>
      </c>
      <c r="L343" s="56">
        <v>3536</v>
      </c>
      <c r="M343" s="55">
        <v>50000</v>
      </c>
      <c r="N343" s="55">
        <f t="shared" si="5"/>
        <v>176800000</v>
      </c>
      <c r="O343" s="56">
        <v>1</v>
      </c>
      <c r="P343" s="51" t="s">
        <v>407</v>
      </c>
      <c r="Q343" s="57" t="s">
        <v>590</v>
      </c>
      <c r="R343" s="57"/>
      <c r="S343" s="57"/>
      <c r="T343" s="57"/>
    </row>
    <row r="344" spans="1:20" s="50" customFormat="1" ht="40.5">
      <c r="A344" s="51">
        <v>341</v>
      </c>
      <c r="B344" s="72" t="s">
        <v>1672</v>
      </c>
      <c r="C344" s="186" t="s">
        <v>1178</v>
      </c>
      <c r="D344" s="54" t="s">
        <v>36</v>
      </c>
      <c r="E344" s="54" t="s">
        <v>1593</v>
      </c>
      <c r="F344" s="99">
        <v>48</v>
      </c>
      <c r="G344" s="74" t="s">
        <v>1673</v>
      </c>
      <c r="H344" s="74" t="s">
        <v>1595</v>
      </c>
      <c r="I344" s="74" t="s">
        <v>253</v>
      </c>
      <c r="J344" s="75" t="s">
        <v>31</v>
      </c>
      <c r="K344" s="71">
        <v>800</v>
      </c>
      <c r="L344" s="96">
        <v>430</v>
      </c>
      <c r="M344" s="78">
        <v>500000</v>
      </c>
      <c r="N344" s="55">
        <f t="shared" si="5"/>
        <v>215000000</v>
      </c>
      <c r="O344" s="56">
        <v>2</v>
      </c>
      <c r="P344" s="51" t="s">
        <v>1596</v>
      </c>
      <c r="Q344" s="57" t="s">
        <v>590</v>
      </c>
      <c r="R344" s="57"/>
      <c r="S344" s="57" t="s">
        <v>590</v>
      </c>
      <c r="T344" s="57"/>
    </row>
    <row r="345" spans="1:20" s="50" customFormat="1" ht="38.25">
      <c r="A345" s="13">
        <v>342</v>
      </c>
      <c r="B345" s="14" t="s">
        <v>352</v>
      </c>
      <c r="C345" s="14" t="s">
        <v>163</v>
      </c>
      <c r="D345" s="13" t="s">
        <v>164</v>
      </c>
      <c r="E345" s="13" t="s">
        <v>11</v>
      </c>
      <c r="F345" s="13" t="s">
        <v>249</v>
      </c>
      <c r="G345" s="13" t="str">
        <f>VLOOKUP(B345,'[1]Mẫu số 11'!$E$11:$S$97,6,0)</f>
        <v>VN-8830-09</v>
      </c>
      <c r="H345" s="13" t="s">
        <v>353</v>
      </c>
      <c r="I345" s="13" t="s">
        <v>256</v>
      </c>
      <c r="J345" s="13" t="s">
        <v>31</v>
      </c>
      <c r="K345" s="31">
        <v>4324</v>
      </c>
      <c r="L345" s="31">
        <v>4323</v>
      </c>
      <c r="M345" s="33">
        <v>6000</v>
      </c>
      <c r="N345" s="55">
        <f t="shared" si="5"/>
        <v>25938000</v>
      </c>
      <c r="O345" s="31" t="s">
        <v>2513</v>
      </c>
      <c r="P345" s="45" t="s">
        <v>407</v>
      </c>
      <c r="Q345" s="57" t="s">
        <v>590</v>
      </c>
      <c r="R345" s="57"/>
      <c r="S345" s="57"/>
      <c r="T345" s="57"/>
    </row>
    <row r="346" spans="1:20" s="50" customFormat="1" ht="38.25">
      <c r="A346" s="51">
        <v>343</v>
      </c>
      <c r="B346" s="14" t="s">
        <v>354</v>
      </c>
      <c r="C346" s="14" t="s">
        <v>165</v>
      </c>
      <c r="D346" s="13" t="s">
        <v>166</v>
      </c>
      <c r="E346" s="13" t="s">
        <v>11</v>
      </c>
      <c r="F346" s="13" t="s">
        <v>249</v>
      </c>
      <c r="G346" s="13" t="str">
        <f>VLOOKUP(B346,'[1]Mẫu số 11'!$E$11:$S$97,6,0)</f>
        <v>VN-8830-09</v>
      </c>
      <c r="H346" s="13" t="s">
        <v>353</v>
      </c>
      <c r="I346" s="13" t="s">
        <v>256</v>
      </c>
      <c r="J346" s="13" t="s">
        <v>31</v>
      </c>
      <c r="K346" s="31">
        <v>4184</v>
      </c>
      <c r="L346" s="31">
        <v>4183</v>
      </c>
      <c r="M346" s="33">
        <v>6000</v>
      </c>
      <c r="N346" s="55">
        <f t="shared" si="5"/>
        <v>25098000</v>
      </c>
      <c r="O346" s="31" t="s">
        <v>2513</v>
      </c>
      <c r="P346" s="45" t="s">
        <v>407</v>
      </c>
      <c r="Q346" s="57" t="s">
        <v>590</v>
      </c>
      <c r="R346" s="57"/>
      <c r="S346" s="57"/>
      <c r="T346" s="57"/>
    </row>
    <row r="347" spans="1:20" s="50" customFormat="1" ht="27">
      <c r="A347" s="13">
        <v>344</v>
      </c>
      <c r="B347" s="118" t="s">
        <v>2455</v>
      </c>
      <c r="C347" s="73" t="s">
        <v>2456</v>
      </c>
      <c r="D347" s="74" t="s">
        <v>2457</v>
      </c>
      <c r="E347" s="74" t="s">
        <v>14</v>
      </c>
      <c r="F347" s="74">
        <v>36</v>
      </c>
      <c r="G347" s="74" t="s">
        <v>2458</v>
      </c>
      <c r="H347" s="74" t="s">
        <v>2459</v>
      </c>
      <c r="I347" s="51" t="s">
        <v>447</v>
      </c>
      <c r="J347" s="51" t="s">
        <v>25</v>
      </c>
      <c r="K347" s="90">
        <v>96000</v>
      </c>
      <c r="L347" s="83">
        <v>88000</v>
      </c>
      <c r="M347" s="90">
        <v>1000</v>
      </c>
      <c r="N347" s="55">
        <f t="shared" si="5"/>
        <v>88000000</v>
      </c>
      <c r="O347" s="56">
        <v>5</v>
      </c>
      <c r="P347" s="51" t="s">
        <v>770</v>
      </c>
      <c r="Q347" s="57" t="s">
        <v>590</v>
      </c>
      <c r="R347" s="57"/>
      <c r="S347" s="57"/>
      <c r="T347" s="57"/>
    </row>
    <row r="348" spans="1:20" s="50" customFormat="1" ht="67.5">
      <c r="A348" s="51">
        <v>345</v>
      </c>
      <c r="B348" s="106" t="s">
        <v>1186</v>
      </c>
      <c r="C348" s="73" t="s">
        <v>1187</v>
      </c>
      <c r="D348" s="74" t="s">
        <v>1188</v>
      </c>
      <c r="E348" s="86" t="s">
        <v>1179</v>
      </c>
      <c r="F348" s="107">
        <v>60</v>
      </c>
      <c r="G348" s="107" t="s">
        <v>1189</v>
      </c>
      <c r="H348" s="107" t="s">
        <v>720</v>
      </c>
      <c r="I348" s="74" t="s">
        <v>1181</v>
      </c>
      <c r="J348" s="51" t="s">
        <v>12</v>
      </c>
      <c r="K348" s="108">
        <v>2500</v>
      </c>
      <c r="L348" s="87">
        <v>2268</v>
      </c>
      <c r="M348" s="90">
        <v>2000</v>
      </c>
      <c r="N348" s="55">
        <f t="shared" si="5"/>
        <v>4536000</v>
      </c>
      <c r="O348" s="56">
        <v>1</v>
      </c>
      <c r="P348" s="51" t="s">
        <v>247</v>
      </c>
      <c r="Q348" s="57" t="s">
        <v>590</v>
      </c>
      <c r="R348" s="57"/>
      <c r="S348" s="57"/>
      <c r="T348" s="57"/>
    </row>
    <row r="349" spans="1:20" s="50" customFormat="1" ht="40.5">
      <c r="A349" s="13">
        <v>346</v>
      </c>
      <c r="B349" s="106" t="s">
        <v>1190</v>
      </c>
      <c r="C349" s="73" t="s">
        <v>1191</v>
      </c>
      <c r="D349" s="74" t="s">
        <v>1192</v>
      </c>
      <c r="E349" s="149" t="s">
        <v>822</v>
      </c>
      <c r="F349" s="107">
        <v>48</v>
      </c>
      <c r="G349" s="107" t="s">
        <v>1193</v>
      </c>
      <c r="H349" s="107" t="s">
        <v>1194</v>
      </c>
      <c r="I349" s="74" t="s">
        <v>226</v>
      </c>
      <c r="J349" s="51" t="s">
        <v>18</v>
      </c>
      <c r="K349" s="108">
        <v>14422</v>
      </c>
      <c r="L349" s="87">
        <v>14416.5</v>
      </c>
      <c r="M349" s="90">
        <v>10000</v>
      </c>
      <c r="N349" s="55">
        <f t="shared" si="5"/>
        <v>144165000</v>
      </c>
      <c r="O349" s="56">
        <v>1</v>
      </c>
      <c r="P349" s="51" t="s">
        <v>247</v>
      </c>
      <c r="Q349" s="57" t="s">
        <v>590</v>
      </c>
      <c r="R349" s="57"/>
      <c r="S349" s="57"/>
      <c r="T349" s="57"/>
    </row>
    <row r="350" spans="1:20" s="50" customFormat="1" ht="38.25">
      <c r="A350" s="51">
        <v>347</v>
      </c>
      <c r="B350" s="14" t="s">
        <v>355</v>
      </c>
      <c r="C350" s="14" t="s">
        <v>49</v>
      </c>
      <c r="D350" s="13" t="s">
        <v>72</v>
      </c>
      <c r="E350" s="13" t="s">
        <v>14</v>
      </c>
      <c r="F350" s="13" t="s">
        <v>249</v>
      </c>
      <c r="G350" s="13" t="str">
        <f>VLOOKUP(B350,'[1]Mẫu số 11'!$E$11:$S$97,6,0)</f>
        <v>VN-18405-14</v>
      </c>
      <c r="H350" s="13" t="s">
        <v>356</v>
      </c>
      <c r="I350" s="13" t="s">
        <v>357</v>
      </c>
      <c r="J350" s="13" t="s">
        <v>27</v>
      </c>
      <c r="K350" s="31">
        <v>75710</v>
      </c>
      <c r="L350" s="31">
        <v>75710</v>
      </c>
      <c r="M350" s="33">
        <v>600</v>
      </c>
      <c r="N350" s="55">
        <f t="shared" si="5"/>
        <v>45426000</v>
      </c>
      <c r="O350" s="31" t="s">
        <v>2513</v>
      </c>
      <c r="P350" s="45" t="s">
        <v>407</v>
      </c>
      <c r="Q350" s="57" t="s">
        <v>590</v>
      </c>
      <c r="R350" s="57"/>
      <c r="S350" s="57"/>
      <c r="T350" s="57"/>
    </row>
    <row r="351" spans="1:20" s="50" customFormat="1" ht="54">
      <c r="A351" s="13">
        <v>348</v>
      </c>
      <c r="B351" s="52" t="s">
        <v>1195</v>
      </c>
      <c r="C351" s="53" t="s">
        <v>49</v>
      </c>
      <c r="D351" s="54" t="s">
        <v>42</v>
      </c>
      <c r="E351" s="54" t="s">
        <v>14</v>
      </c>
      <c r="F351" s="54" t="s">
        <v>224</v>
      </c>
      <c r="G351" s="54" t="s">
        <v>1196</v>
      </c>
      <c r="H351" s="54" t="s">
        <v>359</v>
      </c>
      <c r="I351" s="54" t="s">
        <v>360</v>
      </c>
      <c r="J351" s="54" t="s">
        <v>27</v>
      </c>
      <c r="K351" s="55">
        <v>36410</v>
      </c>
      <c r="L351" s="56">
        <v>33100</v>
      </c>
      <c r="M351" s="55">
        <v>50000</v>
      </c>
      <c r="N351" s="55">
        <f t="shared" si="5"/>
        <v>1655000000</v>
      </c>
      <c r="O351" s="56">
        <v>1</v>
      </c>
      <c r="P351" s="51" t="s">
        <v>407</v>
      </c>
      <c r="Q351" s="57" t="s">
        <v>590</v>
      </c>
      <c r="R351" s="57"/>
      <c r="S351" s="57"/>
      <c r="T351" s="57"/>
    </row>
    <row r="352" spans="1:20" s="50" customFormat="1" ht="27">
      <c r="A352" s="51">
        <v>349</v>
      </c>
      <c r="B352" s="52" t="s">
        <v>1197</v>
      </c>
      <c r="C352" s="53" t="s">
        <v>49</v>
      </c>
      <c r="D352" s="54" t="s">
        <v>10</v>
      </c>
      <c r="E352" s="54" t="s">
        <v>11</v>
      </c>
      <c r="F352" s="54" t="s">
        <v>249</v>
      </c>
      <c r="G352" s="54" t="s">
        <v>1198</v>
      </c>
      <c r="H352" s="54" t="s">
        <v>1199</v>
      </c>
      <c r="I352" s="54" t="s">
        <v>246</v>
      </c>
      <c r="J352" s="54" t="s">
        <v>12</v>
      </c>
      <c r="K352" s="55">
        <v>1105</v>
      </c>
      <c r="L352" s="56">
        <v>983</v>
      </c>
      <c r="M352" s="55">
        <v>20000</v>
      </c>
      <c r="N352" s="55">
        <f t="shared" si="5"/>
        <v>19660000</v>
      </c>
      <c r="O352" s="56">
        <v>1</v>
      </c>
      <c r="P352" s="51" t="s">
        <v>407</v>
      </c>
      <c r="Q352" s="57" t="s">
        <v>590</v>
      </c>
      <c r="R352" s="57"/>
      <c r="S352" s="57"/>
      <c r="T352" s="57"/>
    </row>
    <row r="353" spans="1:20" s="50" customFormat="1" ht="54">
      <c r="A353" s="13">
        <v>350</v>
      </c>
      <c r="B353" s="130" t="s">
        <v>2384</v>
      </c>
      <c r="C353" s="173" t="s">
        <v>49</v>
      </c>
      <c r="D353" s="172" t="s">
        <v>2385</v>
      </c>
      <c r="E353" s="62" t="s">
        <v>2386</v>
      </c>
      <c r="F353" s="174">
        <v>36</v>
      </c>
      <c r="G353" s="175" t="s">
        <v>2387</v>
      </c>
      <c r="H353" s="172" t="s">
        <v>1559</v>
      </c>
      <c r="I353" s="174" t="s">
        <v>253</v>
      </c>
      <c r="J353" s="174" t="s">
        <v>12</v>
      </c>
      <c r="K353" s="71">
        <v>900</v>
      </c>
      <c r="L353" s="96">
        <v>882</v>
      </c>
      <c r="M353" s="176">
        <v>40000</v>
      </c>
      <c r="N353" s="55">
        <f t="shared" si="5"/>
        <v>35280000</v>
      </c>
      <c r="O353" s="56">
        <v>4</v>
      </c>
      <c r="P353" s="51" t="s">
        <v>1560</v>
      </c>
      <c r="Q353" s="57" t="s">
        <v>590</v>
      </c>
      <c r="R353" s="57"/>
      <c r="S353" s="57"/>
      <c r="T353" s="57"/>
    </row>
    <row r="354" spans="1:20" s="50" customFormat="1" ht="54">
      <c r="A354" s="51">
        <v>351</v>
      </c>
      <c r="B354" s="130" t="s">
        <v>2388</v>
      </c>
      <c r="C354" s="173" t="s">
        <v>49</v>
      </c>
      <c r="D354" s="172" t="s">
        <v>2389</v>
      </c>
      <c r="E354" s="62" t="s">
        <v>2386</v>
      </c>
      <c r="F354" s="174">
        <v>36</v>
      </c>
      <c r="G354" s="175" t="s">
        <v>2390</v>
      </c>
      <c r="H354" s="172" t="s">
        <v>1559</v>
      </c>
      <c r="I354" s="174" t="s">
        <v>253</v>
      </c>
      <c r="J354" s="172" t="s">
        <v>12</v>
      </c>
      <c r="K354" s="71">
        <v>3220</v>
      </c>
      <c r="L354" s="96">
        <v>3150</v>
      </c>
      <c r="M354" s="176">
        <v>20000</v>
      </c>
      <c r="N354" s="55">
        <f t="shared" si="5"/>
        <v>63000000</v>
      </c>
      <c r="O354" s="56">
        <v>4</v>
      </c>
      <c r="P354" s="51" t="s">
        <v>1560</v>
      </c>
      <c r="Q354" s="114" t="s">
        <v>590</v>
      </c>
      <c r="R354" s="114"/>
      <c r="S354" s="114"/>
      <c r="T354" s="114"/>
    </row>
    <row r="355" spans="1:20" s="50" customFormat="1" ht="51">
      <c r="A355" s="13">
        <v>352</v>
      </c>
      <c r="B355" s="14" t="s">
        <v>358</v>
      </c>
      <c r="C355" s="14" t="s">
        <v>167</v>
      </c>
      <c r="D355" s="13" t="s">
        <v>168</v>
      </c>
      <c r="E355" s="13" t="s">
        <v>14</v>
      </c>
      <c r="F355" s="13" t="s">
        <v>249</v>
      </c>
      <c r="G355" s="13" t="str">
        <f>VLOOKUP(B355,'[1]Mẫu số 11'!$E$11:$S$97,6,0)</f>
        <v>VN-11978-11</v>
      </c>
      <c r="H355" s="13" t="s">
        <v>359</v>
      </c>
      <c r="I355" s="13" t="s">
        <v>360</v>
      </c>
      <c r="J355" s="13" t="s">
        <v>27</v>
      </c>
      <c r="K355" s="31">
        <v>34670</v>
      </c>
      <c r="L355" s="31">
        <v>34670</v>
      </c>
      <c r="M355" s="33">
        <v>300</v>
      </c>
      <c r="N355" s="55">
        <f t="shared" si="5"/>
        <v>10401000</v>
      </c>
      <c r="O355" s="31" t="s">
        <v>2513</v>
      </c>
      <c r="P355" s="45" t="s">
        <v>407</v>
      </c>
      <c r="Q355" s="57" t="s">
        <v>590</v>
      </c>
      <c r="R355" s="57"/>
      <c r="S355" s="57"/>
      <c r="T355" s="57"/>
    </row>
    <row r="356" spans="1:20" s="50" customFormat="1" ht="14.25">
      <c r="A356" s="51">
        <v>353</v>
      </c>
      <c r="B356" s="118" t="s">
        <v>2119</v>
      </c>
      <c r="C356" s="73" t="s">
        <v>2120</v>
      </c>
      <c r="D356" s="74" t="s">
        <v>626</v>
      </c>
      <c r="E356" s="72" t="s">
        <v>11</v>
      </c>
      <c r="F356" s="51">
        <v>36</v>
      </c>
      <c r="G356" s="51" t="s">
        <v>2121</v>
      </c>
      <c r="H356" s="51" t="s">
        <v>1904</v>
      </c>
      <c r="I356" s="51" t="s">
        <v>253</v>
      </c>
      <c r="J356" s="51" t="s">
        <v>12</v>
      </c>
      <c r="K356" s="90">
        <v>1700</v>
      </c>
      <c r="L356" s="83">
        <v>693</v>
      </c>
      <c r="M356" s="90">
        <v>250000</v>
      </c>
      <c r="N356" s="55">
        <f t="shared" si="5"/>
        <v>173250000</v>
      </c>
      <c r="O356" s="56">
        <v>3</v>
      </c>
      <c r="P356" s="51" t="s">
        <v>1905</v>
      </c>
      <c r="Q356" s="57" t="s">
        <v>590</v>
      </c>
      <c r="R356" s="57"/>
      <c r="S356" s="57"/>
      <c r="T356" s="57"/>
    </row>
    <row r="357" spans="1:20" s="50" customFormat="1" ht="40.5">
      <c r="A357" s="13">
        <v>354</v>
      </c>
      <c r="B357" s="72" t="s">
        <v>1200</v>
      </c>
      <c r="C357" s="73" t="s">
        <v>1201</v>
      </c>
      <c r="D357" s="74" t="s">
        <v>471</v>
      </c>
      <c r="E357" s="74" t="s">
        <v>1202</v>
      </c>
      <c r="F357" s="74">
        <v>36</v>
      </c>
      <c r="G357" s="74" t="s">
        <v>1203</v>
      </c>
      <c r="H357" s="74" t="s">
        <v>255</v>
      </c>
      <c r="I357" s="74" t="s">
        <v>256</v>
      </c>
      <c r="J357" s="74" t="s">
        <v>442</v>
      </c>
      <c r="K357" s="76">
        <v>56000</v>
      </c>
      <c r="L357" s="77">
        <v>1831</v>
      </c>
      <c r="M357" s="76">
        <v>3000</v>
      </c>
      <c r="N357" s="55">
        <f t="shared" si="5"/>
        <v>5493000</v>
      </c>
      <c r="O357" s="56">
        <v>1</v>
      </c>
      <c r="P357" s="51" t="s">
        <v>744</v>
      </c>
      <c r="Q357" s="57" t="s">
        <v>590</v>
      </c>
      <c r="R357" s="57"/>
      <c r="S357" s="57"/>
      <c r="T357" s="57"/>
    </row>
    <row r="358" spans="1:20" s="50" customFormat="1" ht="27">
      <c r="A358" s="51">
        <v>355</v>
      </c>
      <c r="B358" s="231" t="s">
        <v>2122</v>
      </c>
      <c r="C358" s="73" t="s">
        <v>2123</v>
      </c>
      <c r="D358" s="74" t="s">
        <v>2124</v>
      </c>
      <c r="E358" s="74" t="s">
        <v>14</v>
      </c>
      <c r="F358" s="204">
        <v>36</v>
      </c>
      <c r="G358" s="204" t="s">
        <v>2125</v>
      </c>
      <c r="H358" s="74" t="s">
        <v>1772</v>
      </c>
      <c r="I358" s="74" t="s">
        <v>253</v>
      </c>
      <c r="J358" s="51" t="s">
        <v>18</v>
      </c>
      <c r="K358" s="205">
        <v>2100</v>
      </c>
      <c r="L358" s="82">
        <v>1617</v>
      </c>
      <c r="M358" s="90">
        <v>2000</v>
      </c>
      <c r="N358" s="55">
        <f t="shared" si="5"/>
        <v>3234000</v>
      </c>
      <c r="O358" s="56">
        <v>3</v>
      </c>
      <c r="P358" s="51" t="s">
        <v>1773</v>
      </c>
      <c r="Q358" s="57" t="s">
        <v>590</v>
      </c>
      <c r="R358" s="57"/>
      <c r="S358" s="57"/>
      <c r="T358" s="57"/>
    </row>
    <row r="359" spans="1:20" s="50" customFormat="1" ht="38.25">
      <c r="A359" s="13">
        <v>356</v>
      </c>
      <c r="B359" s="14" t="s">
        <v>361</v>
      </c>
      <c r="C359" s="14" t="s">
        <v>50</v>
      </c>
      <c r="D359" s="13" t="s">
        <v>51</v>
      </c>
      <c r="E359" s="13" t="s">
        <v>11</v>
      </c>
      <c r="F359" s="13" t="s">
        <v>249</v>
      </c>
      <c r="G359" s="13" t="str">
        <f>VLOOKUP(B359,'[1]Mẫu số 11'!$E$11:$S$97,6,0)</f>
        <v>VN-17243-13</v>
      </c>
      <c r="H359" s="13" t="s">
        <v>280</v>
      </c>
      <c r="I359" s="13" t="s">
        <v>281</v>
      </c>
      <c r="J359" s="13" t="s">
        <v>12</v>
      </c>
      <c r="K359" s="31">
        <v>5082</v>
      </c>
      <c r="L359" s="31">
        <v>4620</v>
      </c>
      <c r="M359" s="33">
        <v>1000</v>
      </c>
      <c r="N359" s="55">
        <f t="shared" si="5"/>
        <v>4620000</v>
      </c>
      <c r="O359" s="31" t="s">
        <v>2513</v>
      </c>
      <c r="P359" s="45" t="s">
        <v>407</v>
      </c>
      <c r="Q359" s="57" t="s">
        <v>590</v>
      </c>
      <c r="R359" s="57"/>
      <c r="S359" s="57"/>
      <c r="T359" s="57"/>
    </row>
    <row r="360" spans="1:20" s="50" customFormat="1" ht="27">
      <c r="A360" s="51">
        <v>357</v>
      </c>
      <c r="B360" s="150" t="s">
        <v>1204</v>
      </c>
      <c r="C360" s="151" t="s">
        <v>50</v>
      </c>
      <c r="D360" s="152" t="s">
        <v>450</v>
      </c>
      <c r="E360" s="153" t="s">
        <v>1205</v>
      </c>
      <c r="F360" s="99">
        <v>36</v>
      </c>
      <c r="G360" s="62" t="s">
        <v>1206</v>
      </c>
      <c r="H360" s="111" t="s">
        <v>1114</v>
      </c>
      <c r="I360" s="111" t="s">
        <v>302</v>
      </c>
      <c r="J360" s="62" t="s">
        <v>442</v>
      </c>
      <c r="K360" s="95">
        <v>2250</v>
      </c>
      <c r="L360" s="131">
        <v>2200</v>
      </c>
      <c r="M360" s="95">
        <v>20000</v>
      </c>
      <c r="N360" s="55">
        <f t="shared" si="5"/>
        <v>44000000</v>
      </c>
      <c r="O360" s="56">
        <v>1</v>
      </c>
      <c r="P360" s="61" t="s">
        <v>721</v>
      </c>
      <c r="Q360" s="57" t="s">
        <v>590</v>
      </c>
      <c r="R360" s="57"/>
      <c r="S360" s="57"/>
      <c r="T360" s="57"/>
    </row>
    <row r="361" spans="1:20" s="50" customFormat="1" ht="54">
      <c r="A361" s="13">
        <v>358</v>
      </c>
      <c r="B361" s="130" t="s">
        <v>1207</v>
      </c>
      <c r="C361" s="59" t="s">
        <v>1208</v>
      </c>
      <c r="D361" s="62" t="s">
        <v>1209</v>
      </c>
      <c r="E361" s="62" t="s">
        <v>1210</v>
      </c>
      <c r="F361" s="62" t="s">
        <v>224</v>
      </c>
      <c r="G361" s="62" t="s">
        <v>1211</v>
      </c>
      <c r="H361" s="62" t="s">
        <v>1212</v>
      </c>
      <c r="I361" s="62" t="s">
        <v>733</v>
      </c>
      <c r="J361" s="62" t="s">
        <v>1097</v>
      </c>
      <c r="K361" s="154">
        <v>30500</v>
      </c>
      <c r="L361" s="131">
        <v>28000</v>
      </c>
      <c r="M361" s="154">
        <v>20000</v>
      </c>
      <c r="N361" s="55">
        <f t="shared" si="5"/>
        <v>560000000</v>
      </c>
      <c r="O361" s="56">
        <v>1</v>
      </c>
      <c r="P361" s="51" t="s">
        <v>1213</v>
      </c>
      <c r="Q361" s="57" t="s">
        <v>590</v>
      </c>
      <c r="R361" s="57"/>
      <c r="S361" s="57"/>
      <c r="T361" s="57"/>
    </row>
    <row r="362" spans="1:20" s="50" customFormat="1" ht="40.5">
      <c r="A362" s="51">
        <v>359</v>
      </c>
      <c r="B362" s="74" t="s">
        <v>1674</v>
      </c>
      <c r="C362" s="73" t="s">
        <v>1675</v>
      </c>
      <c r="D362" s="74" t="s">
        <v>871</v>
      </c>
      <c r="E362" s="74" t="s">
        <v>1676</v>
      </c>
      <c r="F362" s="74">
        <v>24</v>
      </c>
      <c r="G362" s="152" t="s">
        <v>1677</v>
      </c>
      <c r="H362" s="152" t="s">
        <v>1678</v>
      </c>
      <c r="I362" s="152" t="s">
        <v>1679</v>
      </c>
      <c r="J362" s="74" t="s">
        <v>12</v>
      </c>
      <c r="K362" s="192">
        <v>460</v>
      </c>
      <c r="L362" s="117">
        <v>427.5</v>
      </c>
      <c r="M362" s="90">
        <v>100000</v>
      </c>
      <c r="N362" s="55">
        <f t="shared" si="5"/>
        <v>42750000</v>
      </c>
      <c r="O362" s="56">
        <v>2</v>
      </c>
      <c r="P362" s="51" t="s">
        <v>783</v>
      </c>
      <c r="Q362" s="57" t="s">
        <v>590</v>
      </c>
      <c r="R362" s="57"/>
      <c r="S362" s="57"/>
      <c r="T362" s="57"/>
    </row>
    <row r="363" spans="1:20" s="50" customFormat="1" ht="67.5">
      <c r="A363" s="13">
        <v>360</v>
      </c>
      <c r="B363" s="118" t="s">
        <v>2126</v>
      </c>
      <c r="C363" s="73" t="s">
        <v>1675</v>
      </c>
      <c r="D363" s="74" t="s">
        <v>36</v>
      </c>
      <c r="E363" s="74" t="s">
        <v>608</v>
      </c>
      <c r="F363" s="74">
        <v>36</v>
      </c>
      <c r="G363" s="74" t="s">
        <v>2127</v>
      </c>
      <c r="H363" s="74" t="s">
        <v>1812</v>
      </c>
      <c r="I363" s="51" t="s">
        <v>253</v>
      </c>
      <c r="J363" s="51" t="s">
        <v>27</v>
      </c>
      <c r="K363" s="90">
        <v>14400</v>
      </c>
      <c r="L363" s="83">
        <v>9030</v>
      </c>
      <c r="M363" s="90">
        <v>20000</v>
      </c>
      <c r="N363" s="55">
        <f t="shared" si="5"/>
        <v>180600000</v>
      </c>
      <c r="O363" s="56">
        <v>3</v>
      </c>
      <c r="P363" s="51" t="s">
        <v>770</v>
      </c>
      <c r="Q363" s="57" t="s">
        <v>590</v>
      </c>
      <c r="R363" s="57"/>
      <c r="S363" s="57"/>
      <c r="T363" s="57"/>
    </row>
    <row r="364" spans="1:20" s="50" customFormat="1" ht="40.5">
      <c r="A364" s="51">
        <v>361</v>
      </c>
      <c r="B364" s="121" t="s">
        <v>1214</v>
      </c>
      <c r="C364" s="73" t="s">
        <v>1215</v>
      </c>
      <c r="D364" s="74" t="s">
        <v>1216</v>
      </c>
      <c r="E364" s="122" t="s">
        <v>822</v>
      </c>
      <c r="F364" s="155">
        <v>36</v>
      </c>
      <c r="G364" s="122" t="s">
        <v>1217</v>
      </c>
      <c r="H364" s="107" t="s">
        <v>911</v>
      </c>
      <c r="I364" s="74" t="s">
        <v>733</v>
      </c>
      <c r="J364" s="51" t="s">
        <v>18</v>
      </c>
      <c r="K364" s="156">
        <v>18480</v>
      </c>
      <c r="L364" s="87">
        <v>15120</v>
      </c>
      <c r="M364" s="90">
        <v>10000</v>
      </c>
      <c r="N364" s="55">
        <f t="shared" si="5"/>
        <v>151200000</v>
      </c>
      <c r="O364" s="56">
        <v>1</v>
      </c>
      <c r="P364" s="51" t="s">
        <v>247</v>
      </c>
      <c r="Q364" s="57" t="s">
        <v>590</v>
      </c>
      <c r="R364" s="57"/>
      <c r="S364" s="57"/>
      <c r="T364" s="57"/>
    </row>
    <row r="365" spans="1:20" s="50" customFormat="1" ht="67.5">
      <c r="A365" s="13">
        <v>362</v>
      </c>
      <c r="B365" s="72" t="s">
        <v>1218</v>
      </c>
      <c r="C365" s="73" t="s">
        <v>1218</v>
      </c>
      <c r="D365" s="74" t="s">
        <v>1219</v>
      </c>
      <c r="E365" s="74" t="s">
        <v>1220</v>
      </c>
      <c r="F365" s="74" t="s">
        <v>1077</v>
      </c>
      <c r="G365" s="74" t="s">
        <v>1221</v>
      </c>
      <c r="H365" s="74" t="s">
        <v>402</v>
      </c>
      <c r="I365" s="74" t="s">
        <v>256</v>
      </c>
      <c r="J365" s="74" t="s">
        <v>25</v>
      </c>
      <c r="K365" s="76">
        <v>1680000</v>
      </c>
      <c r="L365" s="77">
        <v>1595000</v>
      </c>
      <c r="M365" s="157">
        <v>500</v>
      </c>
      <c r="N365" s="55">
        <f t="shared" si="5"/>
        <v>797500000</v>
      </c>
      <c r="O365" s="56">
        <v>1</v>
      </c>
      <c r="P365" s="74" t="s">
        <v>1081</v>
      </c>
      <c r="Q365" s="57" t="s">
        <v>590</v>
      </c>
      <c r="R365" s="57"/>
      <c r="S365" s="57"/>
      <c r="T365" s="57"/>
    </row>
    <row r="366" spans="1:20" s="50" customFormat="1" ht="40.5">
      <c r="A366" s="51">
        <v>363</v>
      </c>
      <c r="B366" s="72" t="s">
        <v>2460</v>
      </c>
      <c r="C366" s="73" t="s">
        <v>2461</v>
      </c>
      <c r="D366" s="74" t="s">
        <v>2462</v>
      </c>
      <c r="E366" s="74" t="s">
        <v>2463</v>
      </c>
      <c r="F366" s="172">
        <v>24</v>
      </c>
      <c r="G366" s="62" t="s">
        <v>2464</v>
      </c>
      <c r="H366" s="74" t="s">
        <v>2465</v>
      </c>
      <c r="I366" s="94" t="s">
        <v>577</v>
      </c>
      <c r="J366" s="51" t="s">
        <v>17</v>
      </c>
      <c r="K366" s="140"/>
      <c r="L366" s="131">
        <v>140000</v>
      </c>
      <c r="M366" s="142">
        <v>150</v>
      </c>
      <c r="N366" s="55">
        <f t="shared" si="5"/>
        <v>21000000</v>
      </c>
      <c r="O366" s="56">
        <v>5</v>
      </c>
      <c r="P366" s="51" t="s">
        <v>1061</v>
      </c>
      <c r="Q366" s="57" t="s">
        <v>590</v>
      </c>
      <c r="R366" s="57"/>
      <c r="S366" s="57"/>
      <c r="T366" s="57"/>
    </row>
    <row r="367" spans="1:20" s="50" customFormat="1" ht="40.5">
      <c r="A367" s="13">
        <v>364</v>
      </c>
      <c r="B367" s="121" t="s">
        <v>2128</v>
      </c>
      <c r="C367" s="73" t="s">
        <v>2129</v>
      </c>
      <c r="D367" s="74" t="s">
        <v>19</v>
      </c>
      <c r="E367" s="191" t="s">
        <v>962</v>
      </c>
      <c r="F367" s="132">
        <v>36</v>
      </c>
      <c r="G367" s="236" t="s">
        <v>2130</v>
      </c>
      <c r="H367" s="62" t="s">
        <v>2131</v>
      </c>
      <c r="I367" s="74" t="s">
        <v>253</v>
      </c>
      <c r="J367" s="51" t="s">
        <v>18</v>
      </c>
      <c r="K367" s="134">
        <v>4500</v>
      </c>
      <c r="L367" s="87">
        <v>3150</v>
      </c>
      <c r="M367" s="90">
        <v>25000</v>
      </c>
      <c r="N367" s="55">
        <f t="shared" si="5"/>
        <v>78750000</v>
      </c>
      <c r="O367" s="56">
        <v>3</v>
      </c>
      <c r="P367" s="51" t="s">
        <v>247</v>
      </c>
      <c r="Q367" s="57" t="s">
        <v>590</v>
      </c>
      <c r="R367" s="57"/>
      <c r="S367" s="57"/>
      <c r="T367" s="57"/>
    </row>
    <row r="368" spans="1:20" s="50" customFormat="1" ht="54">
      <c r="A368" s="51">
        <v>365</v>
      </c>
      <c r="B368" s="106" t="s">
        <v>2132</v>
      </c>
      <c r="C368" s="73" t="s">
        <v>2133</v>
      </c>
      <c r="D368" s="74" t="s">
        <v>16</v>
      </c>
      <c r="E368" s="107" t="s">
        <v>2134</v>
      </c>
      <c r="F368" s="107">
        <v>36</v>
      </c>
      <c r="G368" s="107" t="s">
        <v>2135</v>
      </c>
      <c r="H368" s="107" t="s">
        <v>2136</v>
      </c>
      <c r="I368" s="74" t="s">
        <v>253</v>
      </c>
      <c r="J368" s="51" t="s">
        <v>12</v>
      </c>
      <c r="K368" s="108">
        <v>6500</v>
      </c>
      <c r="L368" s="87">
        <v>6300</v>
      </c>
      <c r="M368" s="90">
        <v>5000</v>
      </c>
      <c r="N368" s="55">
        <f t="shared" si="5"/>
        <v>31500000</v>
      </c>
      <c r="O368" s="56">
        <v>3</v>
      </c>
      <c r="P368" s="51" t="s">
        <v>247</v>
      </c>
      <c r="Q368" s="57" t="s">
        <v>590</v>
      </c>
      <c r="R368" s="57"/>
      <c r="S368" s="57"/>
      <c r="T368" s="57" t="s">
        <v>590</v>
      </c>
    </row>
    <row r="369" spans="1:20" s="50" customFormat="1" ht="38.25">
      <c r="A369" s="13">
        <v>366</v>
      </c>
      <c r="B369" s="17" t="s">
        <v>535</v>
      </c>
      <c r="C369" s="17" t="s">
        <v>536</v>
      </c>
      <c r="D369" s="16" t="s">
        <v>537</v>
      </c>
      <c r="E369" s="18" t="s">
        <v>522</v>
      </c>
      <c r="F369" s="16" t="s">
        <v>224</v>
      </c>
      <c r="G369" s="16" t="s">
        <v>169</v>
      </c>
      <c r="H369" s="16" t="s">
        <v>431</v>
      </c>
      <c r="I369" s="16" t="s">
        <v>357</v>
      </c>
      <c r="J369" s="16" t="s">
        <v>37</v>
      </c>
      <c r="K369" s="34">
        <v>90000</v>
      </c>
      <c r="L369" s="34">
        <v>89999</v>
      </c>
      <c r="M369" s="34">
        <v>2000</v>
      </c>
      <c r="N369" s="55">
        <f t="shared" si="5"/>
        <v>179998000</v>
      </c>
      <c r="O369" s="31" t="s">
        <v>2513</v>
      </c>
      <c r="P369" s="46" t="s">
        <v>588</v>
      </c>
      <c r="Q369" s="57" t="s">
        <v>590</v>
      </c>
      <c r="R369" s="57"/>
      <c r="S369" s="57"/>
      <c r="T369" s="57"/>
    </row>
    <row r="370" spans="1:20" s="50" customFormat="1" ht="40.5">
      <c r="A370" s="51">
        <v>367</v>
      </c>
      <c r="B370" s="52" t="s">
        <v>1222</v>
      </c>
      <c r="C370" s="53" t="s">
        <v>1223</v>
      </c>
      <c r="D370" s="54" t="s">
        <v>13</v>
      </c>
      <c r="E370" s="54" t="s">
        <v>11</v>
      </c>
      <c r="F370" s="54" t="s">
        <v>224</v>
      </c>
      <c r="G370" s="54" t="s">
        <v>1224</v>
      </c>
      <c r="H370" s="54" t="s">
        <v>1225</v>
      </c>
      <c r="I370" s="54" t="s">
        <v>256</v>
      </c>
      <c r="J370" s="54" t="s">
        <v>31</v>
      </c>
      <c r="K370" s="55">
        <v>4515</v>
      </c>
      <c r="L370" s="56">
        <v>4515</v>
      </c>
      <c r="M370" s="55">
        <v>8000</v>
      </c>
      <c r="N370" s="55">
        <f t="shared" si="5"/>
        <v>36120000</v>
      </c>
      <c r="O370" s="56">
        <v>1</v>
      </c>
      <c r="P370" s="51" t="s">
        <v>407</v>
      </c>
      <c r="Q370" s="66" t="s">
        <v>590</v>
      </c>
      <c r="R370" s="66"/>
      <c r="S370" s="66"/>
      <c r="T370" s="66"/>
    </row>
    <row r="371" spans="1:20" s="50" customFormat="1" ht="67.5">
      <c r="A371" s="13">
        <v>368</v>
      </c>
      <c r="B371" s="106" t="s">
        <v>1226</v>
      </c>
      <c r="C371" s="73" t="s">
        <v>1227</v>
      </c>
      <c r="D371" s="74" t="s">
        <v>1228</v>
      </c>
      <c r="E371" s="149" t="s">
        <v>822</v>
      </c>
      <c r="F371" s="107">
        <v>48</v>
      </c>
      <c r="G371" s="107" t="s">
        <v>1229</v>
      </c>
      <c r="H371" s="107" t="s">
        <v>911</v>
      </c>
      <c r="I371" s="74" t="s">
        <v>733</v>
      </c>
      <c r="J371" s="51" t="s">
        <v>18</v>
      </c>
      <c r="K371" s="108">
        <v>40798</v>
      </c>
      <c r="L371" s="87">
        <v>37275</v>
      </c>
      <c r="M371" s="142">
        <v>500</v>
      </c>
      <c r="N371" s="55">
        <f t="shared" si="5"/>
        <v>18637500</v>
      </c>
      <c r="O371" s="56">
        <v>1</v>
      </c>
      <c r="P371" s="51" t="s">
        <v>247</v>
      </c>
      <c r="Q371" s="169" t="s">
        <v>590</v>
      </c>
      <c r="R371" s="169"/>
      <c r="S371" s="169"/>
      <c r="T371" s="169"/>
    </row>
    <row r="372" spans="1:20" s="50" customFormat="1" ht="27">
      <c r="A372" s="51">
        <v>369</v>
      </c>
      <c r="B372" s="213" t="s">
        <v>2137</v>
      </c>
      <c r="C372" s="214" t="s">
        <v>2138</v>
      </c>
      <c r="D372" s="295">
        <v>0.005</v>
      </c>
      <c r="E372" s="213" t="s">
        <v>2139</v>
      </c>
      <c r="F372" s="215">
        <v>24</v>
      </c>
      <c r="G372" s="216" t="s">
        <v>2140</v>
      </c>
      <c r="H372" s="216" t="s">
        <v>1933</v>
      </c>
      <c r="I372" s="216" t="s">
        <v>1934</v>
      </c>
      <c r="J372" s="216" t="s">
        <v>37</v>
      </c>
      <c r="K372" s="217">
        <v>3690</v>
      </c>
      <c r="L372" s="96">
        <v>3045</v>
      </c>
      <c r="M372" s="218">
        <v>1000</v>
      </c>
      <c r="N372" s="55">
        <f t="shared" si="5"/>
        <v>3045000</v>
      </c>
      <c r="O372" s="56">
        <v>3</v>
      </c>
      <c r="P372" s="219" t="s">
        <v>1933</v>
      </c>
      <c r="Q372" s="57" t="s">
        <v>590</v>
      </c>
      <c r="R372" s="57"/>
      <c r="S372" s="57"/>
      <c r="T372" s="57"/>
    </row>
    <row r="373" spans="1:20" s="50" customFormat="1" ht="54">
      <c r="A373" s="13">
        <v>370</v>
      </c>
      <c r="B373" s="52" t="s">
        <v>1230</v>
      </c>
      <c r="C373" s="53" t="s">
        <v>1231</v>
      </c>
      <c r="D373" s="54" t="s">
        <v>1232</v>
      </c>
      <c r="E373" s="54" t="s">
        <v>608</v>
      </c>
      <c r="F373" s="54" t="s">
        <v>224</v>
      </c>
      <c r="G373" s="54" t="s">
        <v>1233</v>
      </c>
      <c r="H373" s="54" t="s">
        <v>1234</v>
      </c>
      <c r="I373" s="54" t="s">
        <v>226</v>
      </c>
      <c r="J373" s="54" t="s">
        <v>15</v>
      </c>
      <c r="K373" s="55">
        <v>95000</v>
      </c>
      <c r="L373" s="56">
        <v>94500</v>
      </c>
      <c r="M373" s="55">
        <v>1000</v>
      </c>
      <c r="N373" s="55">
        <f t="shared" si="5"/>
        <v>94500000</v>
      </c>
      <c r="O373" s="56">
        <v>1</v>
      </c>
      <c r="P373" s="51" t="s">
        <v>407</v>
      </c>
      <c r="Q373" s="57" t="s">
        <v>590</v>
      </c>
      <c r="R373" s="169" t="s">
        <v>590</v>
      </c>
      <c r="S373" s="169"/>
      <c r="T373" s="169"/>
    </row>
    <row r="374" spans="1:225" s="199" customFormat="1" ht="40.5">
      <c r="A374" s="51">
        <v>371</v>
      </c>
      <c r="B374" s="97" t="s">
        <v>2141</v>
      </c>
      <c r="C374" s="98" t="s">
        <v>2158</v>
      </c>
      <c r="D374" s="100" t="s">
        <v>2159</v>
      </c>
      <c r="E374" s="99" t="s">
        <v>2160</v>
      </c>
      <c r="F374" s="99">
        <v>24</v>
      </c>
      <c r="G374" s="99" t="s">
        <v>2161</v>
      </c>
      <c r="H374" s="99" t="s">
        <v>1800</v>
      </c>
      <c r="I374" s="99" t="s">
        <v>253</v>
      </c>
      <c r="J374" s="99" t="s">
        <v>37</v>
      </c>
      <c r="K374" s="71">
        <v>2500</v>
      </c>
      <c r="L374" s="96">
        <v>1145</v>
      </c>
      <c r="M374" s="71">
        <v>70000</v>
      </c>
      <c r="N374" s="55">
        <f t="shared" si="5"/>
        <v>80150000</v>
      </c>
      <c r="O374" s="56">
        <v>3</v>
      </c>
      <c r="P374" s="99" t="s">
        <v>1801</v>
      </c>
      <c r="Q374" s="89" t="s">
        <v>590</v>
      </c>
      <c r="R374" s="89"/>
      <c r="S374" s="89"/>
      <c r="T374" s="89"/>
      <c r="U374" s="194" t="e">
        <f>+L374-#REF!</f>
        <v>#REF!</v>
      </c>
      <c r="V374" s="194"/>
      <c r="W374" s="195">
        <f>+AB374+AA374</f>
        <v>96.4</v>
      </c>
      <c r="X374" s="196">
        <f>+L374/L374</f>
        <v>1</v>
      </c>
      <c r="Y374" s="197">
        <f>+X374*100</f>
        <v>100</v>
      </c>
      <c r="Z374" s="198">
        <v>88</v>
      </c>
      <c r="AA374" s="196">
        <f>+Y374*0.7</f>
        <v>70</v>
      </c>
      <c r="AB374" s="199">
        <f>+Z374*0.3</f>
        <v>26.4</v>
      </c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0"/>
      <c r="AT374" s="200"/>
      <c r="AU374" s="200"/>
      <c r="AV374" s="200"/>
      <c r="AW374" s="200"/>
      <c r="AX374" s="200"/>
      <c r="AY374" s="200"/>
      <c r="AZ374" s="200"/>
      <c r="BA374" s="200"/>
      <c r="BB374" s="200"/>
      <c r="BC374" s="200"/>
      <c r="BD374" s="200"/>
      <c r="BE374" s="200"/>
      <c r="BF374" s="200"/>
      <c r="BG374" s="200"/>
      <c r="BH374" s="200"/>
      <c r="BI374" s="200"/>
      <c r="BJ374" s="200"/>
      <c r="BK374" s="200"/>
      <c r="BL374" s="200"/>
      <c r="BM374" s="200"/>
      <c r="BN374" s="200"/>
      <c r="BO374" s="200"/>
      <c r="BP374" s="200"/>
      <c r="BQ374" s="200"/>
      <c r="BR374" s="200"/>
      <c r="BS374" s="200"/>
      <c r="BT374" s="200"/>
      <c r="BU374" s="200"/>
      <c r="BV374" s="200"/>
      <c r="BW374" s="200"/>
      <c r="BX374" s="200"/>
      <c r="BY374" s="200"/>
      <c r="BZ374" s="200"/>
      <c r="CA374" s="200"/>
      <c r="CB374" s="200"/>
      <c r="CC374" s="200"/>
      <c r="CD374" s="200"/>
      <c r="CE374" s="200"/>
      <c r="CF374" s="200"/>
      <c r="CG374" s="200"/>
      <c r="CH374" s="200"/>
      <c r="CI374" s="200"/>
      <c r="CJ374" s="200"/>
      <c r="CK374" s="200"/>
      <c r="CL374" s="200"/>
      <c r="CM374" s="200"/>
      <c r="CN374" s="200"/>
      <c r="CO374" s="200"/>
      <c r="CP374" s="200"/>
      <c r="CQ374" s="200"/>
      <c r="CR374" s="200"/>
      <c r="CS374" s="200"/>
      <c r="CT374" s="200"/>
      <c r="CU374" s="200"/>
      <c r="CV374" s="200"/>
      <c r="CW374" s="200"/>
      <c r="CX374" s="200"/>
      <c r="CY374" s="200"/>
      <c r="CZ374" s="200"/>
      <c r="DA374" s="200"/>
      <c r="DB374" s="200"/>
      <c r="DC374" s="200"/>
      <c r="DD374" s="200"/>
      <c r="DE374" s="200"/>
      <c r="DF374" s="200"/>
      <c r="DG374" s="200"/>
      <c r="DH374" s="200"/>
      <c r="DI374" s="200"/>
      <c r="DJ374" s="200"/>
      <c r="DK374" s="200"/>
      <c r="DL374" s="200"/>
      <c r="DM374" s="200"/>
      <c r="DN374" s="200"/>
      <c r="DO374" s="200"/>
      <c r="DP374" s="200"/>
      <c r="DQ374" s="200"/>
      <c r="DR374" s="200"/>
      <c r="DS374" s="200"/>
      <c r="DT374" s="200"/>
      <c r="DU374" s="200"/>
      <c r="DV374" s="200"/>
      <c r="DW374" s="200"/>
      <c r="DX374" s="200"/>
      <c r="DY374" s="200"/>
      <c r="DZ374" s="200"/>
      <c r="EA374" s="200"/>
      <c r="EB374" s="200"/>
      <c r="EC374" s="200"/>
      <c r="ED374" s="200"/>
      <c r="EE374" s="200"/>
      <c r="EF374" s="200"/>
      <c r="EG374" s="200"/>
      <c r="EH374" s="200"/>
      <c r="EI374" s="200"/>
      <c r="EJ374" s="200"/>
      <c r="EK374" s="200"/>
      <c r="EL374" s="200"/>
      <c r="EM374" s="200"/>
      <c r="EN374" s="200"/>
      <c r="EO374" s="200"/>
      <c r="EP374" s="200"/>
      <c r="EQ374" s="200"/>
      <c r="ER374" s="200"/>
      <c r="ES374" s="200"/>
      <c r="ET374" s="200"/>
      <c r="EU374" s="200"/>
      <c r="EV374" s="200"/>
      <c r="EW374" s="200"/>
      <c r="EX374" s="200"/>
      <c r="EY374" s="200"/>
      <c r="EZ374" s="200"/>
      <c r="FA374" s="200"/>
      <c r="FB374" s="200"/>
      <c r="FC374" s="200"/>
      <c r="FD374" s="200"/>
      <c r="FE374" s="200"/>
      <c r="FF374" s="200"/>
      <c r="FG374" s="200"/>
      <c r="FH374" s="200"/>
      <c r="FI374" s="200"/>
      <c r="FJ374" s="200"/>
      <c r="FK374" s="200"/>
      <c r="FL374" s="200"/>
      <c r="FM374" s="200"/>
      <c r="FN374" s="200"/>
      <c r="FO374" s="200"/>
      <c r="FP374" s="200"/>
      <c r="FQ374" s="200"/>
      <c r="FR374" s="200"/>
      <c r="FS374" s="200"/>
      <c r="FT374" s="200"/>
      <c r="FU374" s="200"/>
      <c r="FV374" s="200"/>
      <c r="FW374" s="200"/>
      <c r="FX374" s="200"/>
      <c r="FY374" s="200"/>
      <c r="FZ374" s="200"/>
      <c r="GA374" s="200"/>
      <c r="GB374" s="200"/>
      <c r="GC374" s="200"/>
      <c r="GD374" s="200"/>
      <c r="GE374" s="200"/>
      <c r="GF374" s="200"/>
      <c r="GG374" s="200"/>
      <c r="GH374" s="200"/>
      <c r="GI374" s="200"/>
      <c r="GJ374" s="200"/>
      <c r="GK374" s="200"/>
      <c r="GL374" s="200"/>
      <c r="GM374" s="200"/>
      <c r="GN374" s="200"/>
      <c r="GO374" s="200"/>
      <c r="GP374" s="200"/>
      <c r="GQ374" s="200"/>
      <c r="GR374" s="200"/>
      <c r="GS374" s="200"/>
      <c r="GT374" s="200"/>
      <c r="GU374" s="200"/>
      <c r="GV374" s="200"/>
      <c r="GW374" s="200"/>
      <c r="GX374" s="200"/>
      <c r="GY374" s="200"/>
      <c r="GZ374" s="200"/>
      <c r="HA374" s="200"/>
      <c r="HB374" s="200"/>
      <c r="HC374" s="200"/>
      <c r="HD374" s="200"/>
      <c r="HE374" s="200"/>
      <c r="HF374" s="200"/>
      <c r="HG374" s="200"/>
      <c r="HH374" s="200"/>
      <c r="HI374" s="200"/>
      <c r="HJ374" s="200"/>
      <c r="HK374" s="200"/>
      <c r="HL374" s="200"/>
      <c r="HM374" s="200"/>
      <c r="HN374" s="200"/>
      <c r="HO374" s="200"/>
      <c r="HP374" s="200"/>
      <c r="HQ374" s="200"/>
    </row>
    <row r="375" spans="1:20" s="50" customFormat="1" ht="67.5">
      <c r="A375" s="13">
        <v>372</v>
      </c>
      <c r="B375" s="118" t="s">
        <v>2141</v>
      </c>
      <c r="C375" s="73" t="s">
        <v>2142</v>
      </c>
      <c r="D375" s="74" t="s">
        <v>2143</v>
      </c>
      <c r="E375" s="74" t="s">
        <v>1810</v>
      </c>
      <c r="F375" s="74">
        <v>36</v>
      </c>
      <c r="G375" s="74" t="s">
        <v>2144</v>
      </c>
      <c r="H375" s="74" t="s">
        <v>1812</v>
      </c>
      <c r="I375" s="51" t="s">
        <v>253</v>
      </c>
      <c r="J375" s="51" t="s">
        <v>15</v>
      </c>
      <c r="K375" s="90">
        <v>9000</v>
      </c>
      <c r="L375" s="83">
        <v>7770</v>
      </c>
      <c r="M375" s="90">
        <v>20000</v>
      </c>
      <c r="N375" s="55">
        <f t="shared" si="5"/>
        <v>155400000</v>
      </c>
      <c r="O375" s="56">
        <v>3</v>
      </c>
      <c r="P375" s="51" t="s">
        <v>770</v>
      </c>
      <c r="Q375" s="57" t="s">
        <v>590</v>
      </c>
      <c r="R375" s="57"/>
      <c r="S375" s="57"/>
      <c r="T375" s="57"/>
    </row>
    <row r="376" spans="1:20" s="50" customFormat="1" ht="67.5">
      <c r="A376" s="51">
        <v>373</v>
      </c>
      <c r="B376" s="118" t="s">
        <v>2141</v>
      </c>
      <c r="C376" s="73" t="s">
        <v>2142</v>
      </c>
      <c r="D376" s="74" t="s">
        <v>2145</v>
      </c>
      <c r="E376" s="74" t="s">
        <v>1810</v>
      </c>
      <c r="F376" s="74">
        <v>36</v>
      </c>
      <c r="G376" s="74" t="s">
        <v>2144</v>
      </c>
      <c r="H376" s="74" t="s">
        <v>1812</v>
      </c>
      <c r="I376" s="51" t="s">
        <v>253</v>
      </c>
      <c r="J376" s="51" t="s">
        <v>15</v>
      </c>
      <c r="K376" s="90">
        <v>9050</v>
      </c>
      <c r="L376" s="83">
        <v>7560</v>
      </c>
      <c r="M376" s="90">
        <v>100000</v>
      </c>
      <c r="N376" s="55">
        <f t="shared" si="5"/>
        <v>756000000</v>
      </c>
      <c r="O376" s="56">
        <v>3</v>
      </c>
      <c r="P376" s="51" t="s">
        <v>770</v>
      </c>
      <c r="Q376" s="57" t="s">
        <v>590</v>
      </c>
      <c r="R376" s="57"/>
      <c r="S376" s="57"/>
      <c r="T376" s="57"/>
    </row>
    <row r="377" spans="1:20" s="50" customFormat="1" ht="67.5">
      <c r="A377" s="13">
        <v>374</v>
      </c>
      <c r="B377" s="79" t="s">
        <v>2146</v>
      </c>
      <c r="C377" s="73" t="s">
        <v>2142</v>
      </c>
      <c r="D377" s="74" t="s">
        <v>2034</v>
      </c>
      <c r="E377" s="74" t="s">
        <v>1810</v>
      </c>
      <c r="F377" s="74">
        <v>36</v>
      </c>
      <c r="G377" s="74" t="s">
        <v>2147</v>
      </c>
      <c r="H377" s="74" t="s">
        <v>1812</v>
      </c>
      <c r="I377" s="51" t="s">
        <v>253</v>
      </c>
      <c r="J377" s="51" t="s">
        <v>15</v>
      </c>
      <c r="K377" s="90">
        <v>11897</v>
      </c>
      <c r="L377" s="83">
        <v>10185</v>
      </c>
      <c r="M377" s="90">
        <v>1000</v>
      </c>
      <c r="N377" s="55">
        <f t="shared" si="5"/>
        <v>10185000</v>
      </c>
      <c r="O377" s="56">
        <v>3</v>
      </c>
      <c r="P377" s="51" t="s">
        <v>770</v>
      </c>
      <c r="Q377" s="57" t="s">
        <v>590</v>
      </c>
      <c r="R377" s="57"/>
      <c r="S377" s="57"/>
      <c r="T377" s="57" t="s">
        <v>590</v>
      </c>
    </row>
    <row r="378" spans="1:20" s="50" customFormat="1" ht="40.5">
      <c r="A378" s="51">
        <v>375</v>
      </c>
      <c r="B378" s="130" t="s">
        <v>2141</v>
      </c>
      <c r="C378" s="59" t="s">
        <v>2142</v>
      </c>
      <c r="D378" s="237" t="s">
        <v>2153</v>
      </c>
      <c r="E378" s="62" t="s">
        <v>2154</v>
      </c>
      <c r="F378" s="62" t="s">
        <v>249</v>
      </c>
      <c r="G378" s="62" t="s">
        <v>2155</v>
      </c>
      <c r="H378" s="62" t="s">
        <v>1865</v>
      </c>
      <c r="I378" s="62" t="s">
        <v>253</v>
      </c>
      <c r="J378" s="62" t="s">
        <v>227</v>
      </c>
      <c r="K378" s="65">
        <v>9000</v>
      </c>
      <c r="L378" s="64">
        <v>7800</v>
      </c>
      <c r="M378" s="63">
        <v>45000</v>
      </c>
      <c r="N378" s="55">
        <f t="shared" si="5"/>
        <v>351000000</v>
      </c>
      <c r="O378" s="56">
        <v>3</v>
      </c>
      <c r="P378" s="61" t="s">
        <v>591</v>
      </c>
      <c r="Q378" s="57" t="s">
        <v>590</v>
      </c>
      <c r="R378" s="57"/>
      <c r="S378" s="57"/>
      <c r="T378" s="57"/>
    </row>
    <row r="379" spans="1:20" s="50" customFormat="1" ht="67.5">
      <c r="A379" s="13">
        <v>376</v>
      </c>
      <c r="B379" s="72" t="s">
        <v>2141</v>
      </c>
      <c r="C379" s="73" t="s">
        <v>2142</v>
      </c>
      <c r="D379" s="74" t="s">
        <v>2156</v>
      </c>
      <c r="E379" s="74" t="s">
        <v>1810</v>
      </c>
      <c r="F379" s="74">
        <v>36</v>
      </c>
      <c r="G379" s="74" t="s">
        <v>2144</v>
      </c>
      <c r="H379" s="74" t="s">
        <v>1812</v>
      </c>
      <c r="I379" s="51" t="s">
        <v>253</v>
      </c>
      <c r="J379" s="51" t="s">
        <v>2157</v>
      </c>
      <c r="K379" s="90">
        <v>8500</v>
      </c>
      <c r="L379" s="83">
        <v>7140</v>
      </c>
      <c r="M379" s="90">
        <v>15000</v>
      </c>
      <c r="N379" s="55">
        <f t="shared" si="5"/>
        <v>107100000</v>
      </c>
      <c r="O379" s="56">
        <v>3</v>
      </c>
      <c r="P379" s="51" t="s">
        <v>770</v>
      </c>
      <c r="Q379" s="57" t="s">
        <v>590</v>
      </c>
      <c r="R379" s="57"/>
      <c r="S379" s="57"/>
      <c r="T379" s="57"/>
    </row>
    <row r="380" spans="1:20" s="50" customFormat="1" ht="27">
      <c r="A380" s="51">
        <v>377</v>
      </c>
      <c r="B380" s="68" t="s">
        <v>2466</v>
      </c>
      <c r="C380" s="59" t="s">
        <v>2142</v>
      </c>
      <c r="D380" s="62" t="s">
        <v>2467</v>
      </c>
      <c r="E380" s="62" t="s">
        <v>608</v>
      </c>
      <c r="F380" s="146" t="s">
        <v>230</v>
      </c>
      <c r="G380" s="69" t="s">
        <v>2468</v>
      </c>
      <c r="H380" s="69" t="s">
        <v>2469</v>
      </c>
      <c r="I380" s="61" t="s">
        <v>2470</v>
      </c>
      <c r="J380" s="61" t="s">
        <v>15</v>
      </c>
      <c r="K380" s="96">
        <v>17000</v>
      </c>
      <c r="L380" s="70">
        <v>14700</v>
      </c>
      <c r="M380" s="71">
        <v>20000</v>
      </c>
      <c r="N380" s="55">
        <f t="shared" si="5"/>
        <v>294000000</v>
      </c>
      <c r="O380" s="56">
        <v>5</v>
      </c>
      <c r="P380" s="61" t="s">
        <v>616</v>
      </c>
      <c r="Q380" s="57" t="s">
        <v>590</v>
      </c>
      <c r="R380" s="57"/>
      <c r="S380" s="57"/>
      <c r="T380" s="57" t="s">
        <v>590</v>
      </c>
    </row>
    <row r="381" spans="1:20" s="50" customFormat="1" ht="67.5">
      <c r="A381" s="13">
        <v>378</v>
      </c>
      <c r="B381" s="93" t="s">
        <v>2148</v>
      </c>
      <c r="C381" s="93" t="s">
        <v>2149</v>
      </c>
      <c r="D381" s="94" t="s">
        <v>2150</v>
      </c>
      <c r="E381" s="94" t="s">
        <v>2151</v>
      </c>
      <c r="F381" s="94" t="s">
        <v>249</v>
      </c>
      <c r="G381" s="94" t="s">
        <v>2152</v>
      </c>
      <c r="H381" s="94" t="s">
        <v>2114</v>
      </c>
      <c r="I381" s="94" t="s">
        <v>253</v>
      </c>
      <c r="J381" s="94" t="s">
        <v>227</v>
      </c>
      <c r="K381" s="95">
        <v>12003</v>
      </c>
      <c r="L381" s="96">
        <v>10815</v>
      </c>
      <c r="M381" s="95">
        <v>1000</v>
      </c>
      <c r="N381" s="55">
        <f t="shared" si="5"/>
        <v>10815000</v>
      </c>
      <c r="O381" s="56">
        <v>3</v>
      </c>
      <c r="P381" s="51" t="s">
        <v>588</v>
      </c>
      <c r="Q381" s="89" t="s">
        <v>590</v>
      </c>
      <c r="R381" s="89"/>
      <c r="S381" s="89"/>
      <c r="T381" s="89"/>
    </row>
    <row r="382" spans="1:20" s="50" customFormat="1" ht="162">
      <c r="A382" s="51">
        <v>379</v>
      </c>
      <c r="B382" s="72" t="s">
        <v>1235</v>
      </c>
      <c r="C382" s="73" t="s">
        <v>1236</v>
      </c>
      <c r="D382" s="74" t="s">
        <v>1237</v>
      </c>
      <c r="E382" s="74" t="s">
        <v>1238</v>
      </c>
      <c r="F382" s="74" t="s">
        <v>351</v>
      </c>
      <c r="G382" s="74" t="s">
        <v>1239</v>
      </c>
      <c r="H382" s="74" t="s">
        <v>1240</v>
      </c>
      <c r="I382" s="74" t="s">
        <v>1096</v>
      </c>
      <c r="J382" s="74" t="s">
        <v>227</v>
      </c>
      <c r="K382" s="120">
        <v>74700</v>
      </c>
      <c r="L382" s="83">
        <v>68000</v>
      </c>
      <c r="M382" s="120">
        <v>300</v>
      </c>
      <c r="N382" s="55">
        <f t="shared" si="5"/>
        <v>20400000</v>
      </c>
      <c r="O382" s="56">
        <v>1</v>
      </c>
      <c r="P382" s="51" t="s">
        <v>643</v>
      </c>
      <c r="Q382" s="57" t="s">
        <v>590</v>
      </c>
      <c r="R382" s="57"/>
      <c r="S382" s="57"/>
      <c r="T382" s="57"/>
    </row>
    <row r="383" spans="1:20" s="50" customFormat="1" ht="38.25">
      <c r="A383" s="13">
        <v>380</v>
      </c>
      <c r="B383" s="17" t="s">
        <v>538</v>
      </c>
      <c r="C383" s="17" t="s">
        <v>539</v>
      </c>
      <c r="D383" s="16" t="s">
        <v>496</v>
      </c>
      <c r="E383" s="18" t="s">
        <v>522</v>
      </c>
      <c r="F383" s="16" t="s">
        <v>249</v>
      </c>
      <c r="G383" s="16" t="s">
        <v>540</v>
      </c>
      <c r="H383" s="16" t="s">
        <v>541</v>
      </c>
      <c r="I383" s="16" t="s">
        <v>482</v>
      </c>
      <c r="J383" s="16" t="s">
        <v>37</v>
      </c>
      <c r="K383" s="34">
        <v>62159</v>
      </c>
      <c r="L383" s="34">
        <v>62158</v>
      </c>
      <c r="M383" s="34">
        <v>2000</v>
      </c>
      <c r="N383" s="55">
        <f t="shared" si="5"/>
        <v>124316000</v>
      </c>
      <c r="O383" s="31" t="s">
        <v>2513</v>
      </c>
      <c r="P383" s="46" t="s">
        <v>588</v>
      </c>
      <c r="Q383" s="57" t="s">
        <v>590</v>
      </c>
      <c r="R383" s="57"/>
      <c r="S383" s="57"/>
      <c r="T383" s="57"/>
    </row>
    <row r="384" spans="1:20" s="50" customFormat="1" ht="67.5">
      <c r="A384" s="51">
        <v>381</v>
      </c>
      <c r="B384" s="79" t="s">
        <v>2162</v>
      </c>
      <c r="C384" s="73" t="s">
        <v>2163</v>
      </c>
      <c r="D384" s="74" t="s">
        <v>2164</v>
      </c>
      <c r="E384" s="74" t="s">
        <v>1810</v>
      </c>
      <c r="F384" s="74">
        <v>36</v>
      </c>
      <c r="G384" s="74" t="s">
        <v>2165</v>
      </c>
      <c r="H384" s="74" t="s">
        <v>1812</v>
      </c>
      <c r="I384" s="51" t="s">
        <v>253</v>
      </c>
      <c r="J384" s="51" t="s">
        <v>15</v>
      </c>
      <c r="K384" s="90">
        <v>32000</v>
      </c>
      <c r="L384" s="83">
        <v>30450</v>
      </c>
      <c r="M384" s="90">
        <v>2500</v>
      </c>
      <c r="N384" s="55">
        <f t="shared" si="5"/>
        <v>76125000</v>
      </c>
      <c r="O384" s="56">
        <v>3</v>
      </c>
      <c r="P384" s="51" t="s">
        <v>770</v>
      </c>
      <c r="Q384" s="57" t="s">
        <v>590</v>
      </c>
      <c r="R384" s="57"/>
      <c r="S384" s="57"/>
      <c r="T384" s="57" t="s">
        <v>590</v>
      </c>
    </row>
    <row r="385" spans="1:20" s="50" customFormat="1" ht="63.75">
      <c r="A385" s="13">
        <v>382</v>
      </c>
      <c r="B385" s="14" t="s">
        <v>362</v>
      </c>
      <c r="C385" s="14" t="s">
        <v>170</v>
      </c>
      <c r="D385" s="13" t="s">
        <v>171</v>
      </c>
      <c r="E385" s="13" t="s">
        <v>11</v>
      </c>
      <c r="F385" s="13" t="s">
        <v>249</v>
      </c>
      <c r="G385" s="13" t="str">
        <f>VLOOKUP(B385,'[1]Mẫu số 11'!$E$11:$S$97,6,0)</f>
        <v>VN-16477-13</v>
      </c>
      <c r="H385" s="13" t="s">
        <v>255</v>
      </c>
      <c r="I385" s="13" t="s">
        <v>256</v>
      </c>
      <c r="J385" s="13" t="s">
        <v>26</v>
      </c>
      <c r="K385" s="31">
        <v>7340</v>
      </c>
      <c r="L385" s="31">
        <v>6972</v>
      </c>
      <c r="M385" s="33">
        <v>2000</v>
      </c>
      <c r="N385" s="55">
        <f t="shared" si="5"/>
        <v>13944000</v>
      </c>
      <c r="O385" s="31" t="s">
        <v>2513</v>
      </c>
      <c r="P385" s="45" t="s">
        <v>407</v>
      </c>
      <c r="Q385" s="57" t="s">
        <v>590</v>
      </c>
      <c r="R385" s="57"/>
      <c r="S385" s="57"/>
      <c r="T385" s="57"/>
    </row>
    <row r="386" spans="1:20" s="50" customFormat="1" ht="38.25">
      <c r="A386" s="51">
        <v>383</v>
      </c>
      <c r="B386" s="14" t="s">
        <v>363</v>
      </c>
      <c r="C386" s="14" t="s">
        <v>172</v>
      </c>
      <c r="D386" s="13" t="s">
        <v>21</v>
      </c>
      <c r="E386" s="13" t="s">
        <v>11</v>
      </c>
      <c r="F386" s="13" t="s">
        <v>249</v>
      </c>
      <c r="G386" s="13" t="str">
        <f>VLOOKUP(B386,'[1]Mẫu số 11'!$E$11:$S$97,6,0)</f>
        <v>VN-19377-15</v>
      </c>
      <c r="H386" s="13" t="s">
        <v>364</v>
      </c>
      <c r="I386" s="13" t="s">
        <v>226</v>
      </c>
      <c r="J386" s="13" t="s">
        <v>12</v>
      </c>
      <c r="K386" s="31">
        <v>8000</v>
      </c>
      <c r="L386" s="31">
        <v>8000</v>
      </c>
      <c r="M386" s="33">
        <v>10000</v>
      </c>
      <c r="N386" s="55">
        <f t="shared" si="5"/>
        <v>80000000</v>
      </c>
      <c r="O386" s="31" t="s">
        <v>2513</v>
      </c>
      <c r="P386" s="45" t="s">
        <v>407</v>
      </c>
      <c r="Q386" s="57" t="s">
        <v>590</v>
      </c>
      <c r="R386" s="57"/>
      <c r="S386" s="57"/>
      <c r="T386" s="57"/>
    </row>
    <row r="387" spans="1:20" s="50" customFormat="1" ht="81">
      <c r="A387" s="13">
        <v>384</v>
      </c>
      <c r="B387" s="72" t="s">
        <v>1241</v>
      </c>
      <c r="C387" s="73" t="s">
        <v>1242</v>
      </c>
      <c r="D387" s="74" t="s">
        <v>1243</v>
      </c>
      <c r="E387" s="74" t="s">
        <v>1244</v>
      </c>
      <c r="F387" s="74">
        <v>24</v>
      </c>
      <c r="G387" s="74" t="s">
        <v>1245</v>
      </c>
      <c r="H387" s="74" t="s">
        <v>911</v>
      </c>
      <c r="I387" s="74" t="s">
        <v>733</v>
      </c>
      <c r="J387" s="51" t="s">
        <v>37</v>
      </c>
      <c r="K387" s="90">
        <v>55000</v>
      </c>
      <c r="L387" s="91">
        <v>51450</v>
      </c>
      <c r="M387" s="90">
        <v>200</v>
      </c>
      <c r="N387" s="55">
        <f t="shared" si="5"/>
        <v>10290000</v>
      </c>
      <c r="O387" s="56">
        <v>1</v>
      </c>
      <c r="P387" s="51" t="s">
        <v>660</v>
      </c>
      <c r="Q387" s="66" t="s">
        <v>590</v>
      </c>
      <c r="R387" s="66"/>
      <c r="S387" s="66"/>
      <c r="T387" s="66"/>
    </row>
    <row r="388" spans="1:20" s="50" customFormat="1" ht="40.5">
      <c r="A388" s="51">
        <v>385</v>
      </c>
      <c r="B388" s="106" t="s">
        <v>1246</v>
      </c>
      <c r="C388" s="73" t="s">
        <v>1247</v>
      </c>
      <c r="D388" s="74" t="s">
        <v>1248</v>
      </c>
      <c r="E388" s="280" t="s">
        <v>822</v>
      </c>
      <c r="F388" s="158">
        <v>36</v>
      </c>
      <c r="G388" s="107" t="s">
        <v>1249</v>
      </c>
      <c r="H388" s="107" t="s">
        <v>1194</v>
      </c>
      <c r="I388" s="74" t="s">
        <v>226</v>
      </c>
      <c r="J388" s="51" t="s">
        <v>18</v>
      </c>
      <c r="K388" s="108">
        <v>8719</v>
      </c>
      <c r="L388" s="87">
        <v>7623</v>
      </c>
      <c r="M388" s="90">
        <v>18000</v>
      </c>
      <c r="N388" s="55">
        <f t="shared" si="5"/>
        <v>137214000</v>
      </c>
      <c r="O388" s="56">
        <v>1</v>
      </c>
      <c r="P388" s="51" t="s">
        <v>247</v>
      </c>
      <c r="Q388" s="114" t="s">
        <v>590</v>
      </c>
      <c r="R388" s="114"/>
      <c r="S388" s="114"/>
      <c r="T388" s="114"/>
    </row>
    <row r="389" spans="1:20" s="50" customFormat="1" ht="40.5">
      <c r="A389" s="13">
        <v>386</v>
      </c>
      <c r="B389" s="92" t="s">
        <v>1250</v>
      </c>
      <c r="C389" s="93" t="s">
        <v>1251</v>
      </c>
      <c r="D389" s="94" t="s">
        <v>1252</v>
      </c>
      <c r="E389" s="279" t="s">
        <v>429</v>
      </c>
      <c r="F389" s="94" t="s">
        <v>224</v>
      </c>
      <c r="G389" s="94" t="s">
        <v>1253</v>
      </c>
      <c r="H389" s="94" t="s">
        <v>587</v>
      </c>
      <c r="I389" s="94" t="s">
        <v>566</v>
      </c>
      <c r="J389" s="94" t="s">
        <v>37</v>
      </c>
      <c r="K389" s="95">
        <v>153000</v>
      </c>
      <c r="L389" s="96">
        <v>152999</v>
      </c>
      <c r="M389" s="95">
        <v>200</v>
      </c>
      <c r="N389" s="55">
        <f aca="true" t="shared" si="6" ref="N389:N452">+L389*M389</f>
        <v>30599800</v>
      </c>
      <c r="O389" s="56">
        <v>1</v>
      </c>
      <c r="P389" s="51" t="s">
        <v>588</v>
      </c>
      <c r="Q389" s="57" t="s">
        <v>590</v>
      </c>
      <c r="R389" s="57"/>
      <c r="S389" s="57"/>
      <c r="T389" s="57"/>
    </row>
    <row r="390" spans="1:20" s="50" customFormat="1" ht="40.5">
      <c r="A390" s="51">
        <v>387</v>
      </c>
      <c r="B390" s="72" t="s">
        <v>2471</v>
      </c>
      <c r="C390" s="73" t="s">
        <v>2472</v>
      </c>
      <c r="D390" s="51" t="s">
        <v>2473</v>
      </c>
      <c r="E390" s="202" t="s">
        <v>2474</v>
      </c>
      <c r="F390" s="172">
        <v>24</v>
      </c>
      <c r="G390" s="62" t="s">
        <v>2475</v>
      </c>
      <c r="H390" s="74" t="s">
        <v>2476</v>
      </c>
      <c r="I390" s="94" t="s">
        <v>447</v>
      </c>
      <c r="J390" s="51" t="s">
        <v>17</v>
      </c>
      <c r="K390" s="140">
        <v>2300000</v>
      </c>
      <c r="L390" s="131">
        <v>2300000</v>
      </c>
      <c r="M390" s="142">
        <v>20</v>
      </c>
      <c r="N390" s="55">
        <f t="shared" si="6"/>
        <v>46000000</v>
      </c>
      <c r="O390" s="56">
        <v>5</v>
      </c>
      <c r="P390" s="51" t="s">
        <v>1061</v>
      </c>
      <c r="Q390" s="57" t="s">
        <v>590</v>
      </c>
      <c r="R390" s="57"/>
      <c r="S390" s="57"/>
      <c r="T390" s="57"/>
    </row>
    <row r="391" spans="1:20" s="50" customFormat="1" ht="27">
      <c r="A391" s="13">
        <v>388</v>
      </c>
      <c r="B391" s="203" t="s">
        <v>2166</v>
      </c>
      <c r="C391" s="73" t="s">
        <v>2167</v>
      </c>
      <c r="D391" s="74" t="s">
        <v>1341</v>
      </c>
      <c r="E391" s="202" t="s">
        <v>14</v>
      </c>
      <c r="F391" s="204">
        <v>24</v>
      </c>
      <c r="G391" s="238" t="s">
        <v>2168</v>
      </c>
      <c r="H391" s="74" t="s">
        <v>1772</v>
      </c>
      <c r="I391" s="74" t="s">
        <v>253</v>
      </c>
      <c r="J391" s="51" t="s">
        <v>18</v>
      </c>
      <c r="K391" s="205">
        <v>32000</v>
      </c>
      <c r="L391" s="82">
        <v>23940</v>
      </c>
      <c r="M391" s="142">
        <v>500</v>
      </c>
      <c r="N391" s="55">
        <f t="shared" si="6"/>
        <v>11970000</v>
      </c>
      <c r="O391" s="56">
        <v>3</v>
      </c>
      <c r="P391" s="51" t="s">
        <v>1773</v>
      </c>
      <c r="Q391" s="57" t="s">
        <v>590</v>
      </c>
      <c r="R391" s="57"/>
      <c r="S391" s="57"/>
      <c r="T391" s="57"/>
    </row>
    <row r="392" spans="1:20" s="50" customFormat="1" ht="38.25">
      <c r="A392" s="51">
        <v>389</v>
      </c>
      <c r="B392" s="3" t="s">
        <v>238</v>
      </c>
      <c r="C392" s="3" t="s">
        <v>52</v>
      </c>
      <c r="D392" s="3" t="s">
        <v>173</v>
      </c>
      <c r="E392" s="3" t="s">
        <v>239</v>
      </c>
      <c r="F392" s="26" t="s">
        <v>224</v>
      </c>
      <c r="G392" s="3" t="s">
        <v>174</v>
      </c>
      <c r="H392" s="3" t="s">
        <v>225</v>
      </c>
      <c r="I392" s="26" t="s">
        <v>226</v>
      </c>
      <c r="J392" s="26" t="s">
        <v>227</v>
      </c>
      <c r="K392" s="32">
        <v>191001</v>
      </c>
      <c r="L392" s="35">
        <v>191000</v>
      </c>
      <c r="M392" s="37">
        <v>4000</v>
      </c>
      <c r="N392" s="55">
        <f t="shared" si="6"/>
        <v>764000000</v>
      </c>
      <c r="O392" s="31" t="s">
        <v>2513</v>
      </c>
      <c r="P392" s="29" t="s">
        <v>410</v>
      </c>
      <c r="Q392" s="57" t="s">
        <v>590</v>
      </c>
      <c r="R392" s="57"/>
      <c r="S392" s="57"/>
      <c r="T392" s="57" t="s">
        <v>590</v>
      </c>
    </row>
    <row r="393" spans="1:20" s="50" customFormat="1" ht="67.5">
      <c r="A393" s="13">
        <v>390</v>
      </c>
      <c r="B393" s="92" t="s">
        <v>1260</v>
      </c>
      <c r="C393" s="93" t="s">
        <v>1261</v>
      </c>
      <c r="D393" s="94" t="s">
        <v>1262</v>
      </c>
      <c r="E393" s="94" t="s">
        <v>1048</v>
      </c>
      <c r="F393" s="94" t="s">
        <v>224</v>
      </c>
      <c r="G393" s="94" t="s">
        <v>1263</v>
      </c>
      <c r="H393" s="94" t="s">
        <v>1264</v>
      </c>
      <c r="I393" s="94" t="s">
        <v>256</v>
      </c>
      <c r="J393" s="94" t="s">
        <v>25</v>
      </c>
      <c r="K393" s="95">
        <v>125000</v>
      </c>
      <c r="L393" s="96">
        <v>124999</v>
      </c>
      <c r="M393" s="95">
        <v>2000</v>
      </c>
      <c r="N393" s="55">
        <f t="shared" si="6"/>
        <v>249998000</v>
      </c>
      <c r="O393" s="56">
        <v>1</v>
      </c>
      <c r="P393" s="51" t="s">
        <v>588</v>
      </c>
      <c r="Q393" s="147" t="s">
        <v>590</v>
      </c>
      <c r="R393" s="147"/>
      <c r="S393" s="147"/>
      <c r="T393" s="147"/>
    </row>
    <row r="394" spans="1:20" s="50" customFormat="1" ht="89.25">
      <c r="A394" s="51">
        <v>391</v>
      </c>
      <c r="B394" s="14" t="s">
        <v>365</v>
      </c>
      <c r="C394" s="14" t="s">
        <v>85</v>
      </c>
      <c r="D394" s="13" t="s">
        <v>19</v>
      </c>
      <c r="E394" s="13" t="s">
        <v>11</v>
      </c>
      <c r="F394" s="13" t="s">
        <v>249</v>
      </c>
      <c r="G394" s="13" t="str">
        <f>VLOOKUP(B394,'[1]Mẫu số 11'!$E$11:$S$97,6,0)</f>
        <v>VN-14010-11</v>
      </c>
      <c r="H394" s="13" t="s">
        <v>366</v>
      </c>
      <c r="I394" s="13" t="s">
        <v>226</v>
      </c>
      <c r="J394" s="13" t="s">
        <v>12</v>
      </c>
      <c r="K394" s="31">
        <v>2254</v>
      </c>
      <c r="L394" s="31">
        <v>2253</v>
      </c>
      <c r="M394" s="33">
        <v>3000</v>
      </c>
      <c r="N394" s="55">
        <f t="shared" si="6"/>
        <v>6759000</v>
      </c>
      <c r="O394" s="31" t="s">
        <v>2513</v>
      </c>
      <c r="P394" s="45" t="s">
        <v>407</v>
      </c>
      <c r="Q394" s="209" t="s">
        <v>590</v>
      </c>
      <c r="R394" s="209"/>
      <c r="S394" s="209"/>
      <c r="T394" s="209"/>
    </row>
    <row r="395" spans="1:20" s="50" customFormat="1" ht="54">
      <c r="A395" s="13">
        <v>392</v>
      </c>
      <c r="B395" s="72" t="s">
        <v>1680</v>
      </c>
      <c r="C395" s="73" t="s">
        <v>85</v>
      </c>
      <c r="D395" s="74" t="s">
        <v>853</v>
      </c>
      <c r="E395" s="74" t="s">
        <v>1184</v>
      </c>
      <c r="F395" s="74" t="s">
        <v>290</v>
      </c>
      <c r="G395" s="74" t="s">
        <v>1681</v>
      </c>
      <c r="H395" s="74" t="s">
        <v>1525</v>
      </c>
      <c r="I395" s="74" t="s">
        <v>253</v>
      </c>
      <c r="J395" s="51" t="s">
        <v>12</v>
      </c>
      <c r="K395" s="82">
        <v>700</v>
      </c>
      <c r="L395" s="87">
        <v>600</v>
      </c>
      <c r="M395" s="83">
        <v>60000</v>
      </c>
      <c r="N395" s="55">
        <f t="shared" si="6"/>
        <v>36000000</v>
      </c>
      <c r="O395" s="56">
        <v>2</v>
      </c>
      <c r="P395" s="51" t="s">
        <v>1005</v>
      </c>
      <c r="Q395" s="57" t="s">
        <v>590</v>
      </c>
      <c r="R395" s="57"/>
      <c r="S395" s="57"/>
      <c r="T395" s="57"/>
    </row>
    <row r="396" spans="1:20" s="50" customFormat="1" ht="102">
      <c r="A396" s="51">
        <v>393</v>
      </c>
      <c r="B396" s="14" t="s">
        <v>367</v>
      </c>
      <c r="C396" s="14" t="s">
        <v>76</v>
      </c>
      <c r="D396" s="13" t="s">
        <v>175</v>
      </c>
      <c r="E396" s="13" t="s">
        <v>14</v>
      </c>
      <c r="F396" s="13" t="s">
        <v>249</v>
      </c>
      <c r="G396" s="13" t="str">
        <f>VLOOKUP(B396,'[1]Mẫu số 11'!$E$11:$S$97,6,0)</f>
        <v>VN-10760-10</v>
      </c>
      <c r="H396" s="13" t="s">
        <v>368</v>
      </c>
      <c r="I396" s="287" t="s">
        <v>226</v>
      </c>
      <c r="J396" s="13" t="s">
        <v>27</v>
      </c>
      <c r="K396" s="31">
        <v>605500</v>
      </c>
      <c r="L396" s="31">
        <v>605500</v>
      </c>
      <c r="M396" s="33">
        <v>150</v>
      </c>
      <c r="N396" s="55">
        <f t="shared" si="6"/>
        <v>90825000</v>
      </c>
      <c r="O396" s="31" t="s">
        <v>2513</v>
      </c>
      <c r="P396" s="45" t="s">
        <v>407</v>
      </c>
      <c r="Q396" s="57" t="s">
        <v>590</v>
      </c>
      <c r="R396" s="57"/>
      <c r="S396" s="57"/>
      <c r="T396" s="57"/>
    </row>
    <row r="397" spans="1:20" s="50" customFormat="1" ht="27">
      <c r="A397" s="13">
        <v>394</v>
      </c>
      <c r="B397" s="293" t="s">
        <v>2169</v>
      </c>
      <c r="C397" s="73" t="s">
        <v>76</v>
      </c>
      <c r="D397" s="74" t="s">
        <v>16</v>
      </c>
      <c r="E397" s="74" t="s">
        <v>11</v>
      </c>
      <c r="F397" s="204">
        <v>36</v>
      </c>
      <c r="G397" s="204" t="s">
        <v>2170</v>
      </c>
      <c r="H397" s="74" t="s">
        <v>1772</v>
      </c>
      <c r="I397" s="114" t="s">
        <v>253</v>
      </c>
      <c r="J397" s="51" t="s">
        <v>12</v>
      </c>
      <c r="K397" s="205">
        <v>7400</v>
      </c>
      <c r="L397" s="82">
        <v>7350</v>
      </c>
      <c r="M397" s="90">
        <v>2000</v>
      </c>
      <c r="N397" s="55">
        <f t="shared" si="6"/>
        <v>14700000</v>
      </c>
      <c r="O397" s="56">
        <v>3</v>
      </c>
      <c r="P397" s="51" t="s">
        <v>1773</v>
      </c>
      <c r="Q397" s="57" t="s">
        <v>590</v>
      </c>
      <c r="R397" s="57"/>
      <c r="S397" s="57"/>
      <c r="T397" s="57"/>
    </row>
    <row r="398" spans="1:20" s="50" customFormat="1" ht="94.5">
      <c r="A398" s="51">
        <v>395</v>
      </c>
      <c r="B398" s="52" t="s">
        <v>2477</v>
      </c>
      <c r="C398" s="53" t="s">
        <v>2478</v>
      </c>
      <c r="D398" s="54" t="s">
        <v>2479</v>
      </c>
      <c r="E398" s="54" t="s">
        <v>608</v>
      </c>
      <c r="F398" s="54" t="s">
        <v>230</v>
      </c>
      <c r="G398" s="54" t="s">
        <v>2480</v>
      </c>
      <c r="H398" s="54" t="s">
        <v>2481</v>
      </c>
      <c r="I398" s="54" t="s">
        <v>2482</v>
      </c>
      <c r="J398" s="54" t="s">
        <v>15</v>
      </c>
      <c r="K398" s="55">
        <v>152700</v>
      </c>
      <c r="L398" s="56">
        <v>152700</v>
      </c>
      <c r="M398" s="55">
        <v>5000</v>
      </c>
      <c r="N398" s="55">
        <f t="shared" si="6"/>
        <v>763500000</v>
      </c>
      <c r="O398" s="56">
        <v>5</v>
      </c>
      <c r="P398" s="51" t="s">
        <v>407</v>
      </c>
      <c r="Q398" s="57" t="s">
        <v>590</v>
      </c>
      <c r="R398" s="57"/>
      <c r="S398" s="57"/>
      <c r="T398" s="57"/>
    </row>
    <row r="399" spans="1:20" s="50" customFormat="1" ht="67.5">
      <c r="A399" s="13">
        <v>396</v>
      </c>
      <c r="B399" s="106" t="s">
        <v>1265</v>
      </c>
      <c r="C399" s="73" t="s">
        <v>1266</v>
      </c>
      <c r="D399" s="74" t="s">
        <v>23</v>
      </c>
      <c r="E399" s="149" t="s">
        <v>822</v>
      </c>
      <c r="F399" s="107">
        <v>24</v>
      </c>
      <c r="G399" s="159" t="s">
        <v>1267</v>
      </c>
      <c r="H399" s="107" t="s">
        <v>911</v>
      </c>
      <c r="I399" s="74" t="s">
        <v>733</v>
      </c>
      <c r="J399" s="51" t="s">
        <v>18</v>
      </c>
      <c r="K399" s="108">
        <v>32109</v>
      </c>
      <c r="L399" s="87">
        <v>31500</v>
      </c>
      <c r="M399" s="90">
        <v>3500</v>
      </c>
      <c r="N399" s="55">
        <f t="shared" si="6"/>
        <v>110250000</v>
      </c>
      <c r="O399" s="56">
        <v>1</v>
      </c>
      <c r="P399" s="51" t="s">
        <v>247</v>
      </c>
      <c r="Q399" s="57" t="s">
        <v>590</v>
      </c>
      <c r="R399" s="57"/>
      <c r="S399" s="57"/>
      <c r="T399" s="57"/>
    </row>
    <row r="400" spans="1:20" s="50" customFormat="1" ht="67.5">
      <c r="A400" s="51">
        <v>397</v>
      </c>
      <c r="B400" s="92" t="s">
        <v>1268</v>
      </c>
      <c r="C400" s="93" t="s">
        <v>1269</v>
      </c>
      <c r="D400" s="94" t="s">
        <v>496</v>
      </c>
      <c r="E400" s="94" t="s">
        <v>1270</v>
      </c>
      <c r="F400" s="94" t="s">
        <v>224</v>
      </c>
      <c r="G400" s="94" t="s">
        <v>1271</v>
      </c>
      <c r="H400" s="94" t="s">
        <v>1264</v>
      </c>
      <c r="I400" s="94" t="s">
        <v>256</v>
      </c>
      <c r="J400" s="94" t="s">
        <v>25</v>
      </c>
      <c r="K400" s="95">
        <v>104500</v>
      </c>
      <c r="L400" s="96">
        <v>63000</v>
      </c>
      <c r="M400" s="95">
        <v>500</v>
      </c>
      <c r="N400" s="55">
        <f t="shared" si="6"/>
        <v>31500000</v>
      </c>
      <c r="O400" s="56">
        <v>1</v>
      </c>
      <c r="P400" s="51" t="s">
        <v>588</v>
      </c>
      <c r="Q400" s="57" t="s">
        <v>590</v>
      </c>
      <c r="R400" s="57"/>
      <c r="S400" s="57"/>
      <c r="T400" s="57"/>
    </row>
    <row r="401" spans="1:20" s="50" customFormat="1" ht="67.5">
      <c r="A401" s="13">
        <v>398</v>
      </c>
      <c r="B401" s="72" t="s">
        <v>2171</v>
      </c>
      <c r="C401" s="73" t="s">
        <v>2172</v>
      </c>
      <c r="D401" s="74" t="s">
        <v>2173</v>
      </c>
      <c r="E401" s="74" t="s">
        <v>2174</v>
      </c>
      <c r="F401" s="74">
        <v>36</v>
      </c>
      <c r="G401" s="74" t="s">
        <v>2175</v>
      </c>
      <c r="H401" s="74" t="s">
        <v>1812</v>
      </c>
      <c r="I401" s="51" t="s">
        <v>253</v>
      </c>
      <c r="J401" s="51" t="s">
        <v>15</v>
      </c>
      <c r="K401" s="90">
        <v>8950</v>
      </c>
      <c r="L401" s="83">
        <v>8400</v>
      </c>
      <c r="M401" s="90">
        <v>2500</v>
      </c>
      <c r="N401" s="55">
        <f t="shared" si="6"/>
        <v>21000000</v>
      </c>
      <c r="O401" s="56">
        <v>3</v>
      </c>
      <c r="P401" s="51" t="s">
        <v>770</v>
      </c>
      <c r="Q401" s="57" t="s">
        <v>590</v>
      </c>
      <c r="R401" s="57"/>
      <c r="S401" s="57"/>
      <c r="T401" s="57"/>
    </row>
    <row r="402" spans="1:20" s="50" customFormat="1" ht="67.5">
      <c r="A402" s="51">
        <v>399</v>
      </c>
      <c r="B402" s="72" t="s">
        <v>2171</v>
      </c>
      <c r="C402" s="73" t="s">
        <v>2171</v>
      </c>
      <c r="D402" s="74" t="s">
        <v>2176</v>
      </c>
      <c r="E402" s="74" t="s">
        <v>2174</v>
      </c>
      <c r="F402" s="74">
        <v>36</v>
      </c>
      <c r="G402" s="74" t="s">
        <v>2175</v>
      </c>
      <c r="H402" s="74" t="s">
        <v>1812</v>
      </c>
      <c r="I402" s="51" t="s">
        <v>253</v>
      </c>
      <c r="J402" s="51" t="s">
        <v>27</v>
      </c>
      <c r="K402" s="90">
        <v>6800</v>
      </c>
      <c r="L402" s="83">
        <v>6510</v>
      </c>
      <c r="M402" s="90">
        <v>35000</v>
      </c>
      <c r="N402" s="55">
        <f t="shared" si="6"/>
        <v>227850000</v>
      </c>
      <c r="O402" s="56">
        <v>3</v>
      </c>
      <c r="P402" s="51" t="s">
        <v>770</v>
      </c>
      <c r="Q402" s="57" t="s">
        <v>590</v>
      </c>
      <c r="R402" s="57"/>
      <c r="S402" s="57"/>
      <c r="T402" s="57"/>
    </row>
    <row r="403" spans="1:20" s="50" customFormat="1" ht="108">
      <c r="A403" s="13">
        <v>400</v>
      </c>
      <c r="B403" s="68" t="s">
        <v>2177</v>
      </c>
      <c r="C403" s="59" t="s">
        <v>2178</v>
      </c>
      <c r="D403" s="62" t="s">
        <v>2179</v>
      </c>
      <c r="E403" s="62" t="s">
        <v>2180</v>
      </c>
      <c r="F403" s="62" t="s">
        <v>249</v>
      </c>
      <c r="G403" s="62" t="s">
        <v>2181</v>
      </c>
      <c r="H403" s="62" t="s">
        <v>1879</v>
      </c>
      <c r="I403" s="62" t="s">
        <v>253</v>
      </c>
      <c r="J403" s="61" t="s">
        <v>596</v>
      </c>
      <c r="K403" s="63">
        <v>2163</v>
      </c>
      <c r="L403" s="64">
        <v>935</v>
      </c>
      <c r="M403" s="65">
        <v>3000</v>
      </c>
      <c r="N403" s="55">
        <f t="shared" si="6"/>
        <v>2805000</v>
      </c>
      <c r="O403" s="56">
        <v>3</v>
      </c>
      <c r="P403" s="61" t="s">
        <v>591</v>
      </c>
      <c r="Q403" s="66" t="s">
        <v>590</v>
      </c>
      <c r="R403" s="66"/>
      <c r="S403" s="66"/>
      <c r="T403" s="66"/>
    </row>
    <row r="404" spans="1:20" s="50" customFormat="1" ht="67.5">
      <c r="A404" s="51">
        <v>401</v>
      </c>
      <c r="B404" s="72" t="s">
        <v>1272</v>
      </c>
      <c r="C404" s="73" t="s">
        <v>1273</v>
      </c>
      <c r="D404" s="74" t="s">
        <v>1274</v>
      </c>
      <c r="E404" s="74" t="s">
        <v>1275</v>
      </c>
      <c r="F404" s="74" t="s">
        <v>1077</v>
      </c>
      <c r="G404" s="74" t="s">
        <v>1276</v>
      </c>
      <c r="H404" s="74" t="s">
        <v>1277</v>
      </c>
      <c r="I404" s="74" t="s">
        <v>928</v>
      </c>
      <c r="J404" s="74" t="s">
        <v>37</v>
      </c>
      <c r="K404" s="76">
        <v>189500</v>
      </c>
      <c r="L404" s="77">
        <v>132000</v>
      </c>
      <c r="M404" s="76">
        <v>3500</v>
      </c>
      <c r="N404" s="55">
        <f t="shared" si="6"/>
        <v>462000000</v>
      </c>
      <c r="O404" s="56">
        <v>1</v>
      </c>
      <c r="P404" s="74" t="s">
        <v>1081</v>
      </c>
      <c r="Q404" s="209" t="s">
        <v>590</v>
      </c>
      <c r="R404" s="209"/>
      <c r="S404" s="209"/>
      <c r="T404" s="209"/>
    </row>
    <row r="405" spans="1:20" s="50" customFormat="1" ht="38.25">
      <c r="A405" s="13">
        <v>402</v>
      </c>
      <c r="B405" s="14" t="s">
        <v>369</v>
      </c>
      <c r="C405" s="14" t="s">
        <v>53</v>
      </c>
      <c r="D405" s="13" t="s">
        <v>176</v>
      </c>
      <c r="E405" s="13" t="s">
        <v>14</v>
      </c>
      <c r="F405" s="13" t="s">
        <v>249</v>
      </c>
      <c r="G405" s="13" t="str">
        <f>VLOOKUP(B405,'[1]Mẫu số 11'!$E$11:$S$97,6,0)</f>
        <v>VN-17538-13</v>
      </c>
      <c r="H405" s="13" t="s">
        <v>291</v>
      </c>
      <c r="I405" s="13" t="s">
        <v>292</v>
      </c>
      <c r="J405" s="13" t="s">
        <v>18</v>
      </c>
      <c r="K405" s="31">
        <v>241526</v>
      </c>
      <c r="L405" s="31">
        <v>241525</v>
      </c>
      <c r="M405" s="33">
        <v>1000</v>
      </c>
      <c r="N405" s="55">
        <f t="shared" si="6"/>
        <v>241525000</v>
      </c>
      <c r="O405" s="31" t="s">
        <v>2513</v>
      </c>
      <c r="P405" s="45" t="s">
        <v>407</v>
      </c>
      <c r="Q405" s="209" t="s">
        <v>590</v>
      </c>
      <c r="R405" s="209"/>
      <c r="S405" s="209"/>
      <c r="T405" s="209"/>
    </row>
    <row r="406" spans="1:20" s="50" customFormat="1" ht="38.25">
      <c r="A406" s="51">
        <v>403</v>
      </c>
      <c r="B406" s="17" t="s">
        <v>542</v>
      </c>
      <c r="C406" s="17" t="s">
        <v>543</v>
      </c>
      <c r="D406" s="16" t="s">
        <v>544</v>
      </c>
      <c r="E406" s="18" t="s">
        <v>545</v>
      </c>
      <c r="F406" s="16" t="s">
        <v>249</v>
      </c>
      <c r="G406" s="16" t="s">
        <v>546</v>
      </c>
      <c r="H406" s="16" t="s">
        <v>541</v>
      </c>
      <c r="I406" s="16" t="s">
        <v>482</v>
      </c>
      <c r="J406" s="16" t="s">
        <v>221</v>
      </c>
      <c r="K406" s="34">
        <v>74530</v>
      </c>
      <c r="L406" s="34">
        <v>70306</v>
      </c>
      <c r="M406" s="34">
        <v>2000</v>
      </c>
      <c r="N406" s="55">
        <f t="shared" si="6"/>
        <v>140612000</v>
      </c>
      <c r="O406" s="31" t="s">
        <v>2513</v>
      </c>
      <c r="P406" s="46" t="s">
        <v>588</v>
      </c>
      <c r="Q406" s="209" t="s">
        <v>590</v>
      </c>
      <c r="R406" s="209"/>
      <c r="S406" s="209"/>
      <c r="T406" s="209"/>
    </row>
    <row r="407" spans="1:20" s="50" customFormat="1" ht="40.5">
      <c r="A407" s="13">
        <v>404</v>
      </c>
      <c r="B407" s="239" t="s">
        <v>2182</v>
      </c>
      <c r="C407" s="240" t="s">
        <v>543</v>
      </c>
      <c r="D407" s="241" t="s">
        <v>2183</v>
      </c>
      <c r="E407" s="242" t="s">
        <v>2184</v>
      </c>
      <c r="F407" s="242">
        <v>24</v>
      </c>
      <c r="G407" s="242" t="s">
        <v>2185</v>
      </c>
      <c r="H407" s="99" t="s">
        <v>1800</v>
      </c>
      <c r="I407" s="99" t="s">
        <v>253</v>
      </c>
      <c r="J407" s="242" t="s">
        <v>37</v>
      </c>
      <c r="K407" s="71">
        <v>7300</v>
      </c>
      <c r="L407" s="96">
        <v>4178</v>
      </c>
      <c r="M407" s="71">
        <v>300</v>
      </c>
      <c r="N407" s="55">
        <f t="shared" si="6"/>
        <v>1253400</v>
      </c>
      <c r="O407" s="56">
        <v>3</v>
      </c>
      <c r="P407" s="99" t="s">
        <v>1801</v>
      </c>
      <c r="Q407" s="57" t="s">
        <v>590</v>
      </c>
      <c r="R407" s="57"/>
      <c r="S407" s="57"/>
      <c r="T407" s="57"/>
    </row>
    <row r="408" spans="1:20" s="50" customFormat="1" ht="38.25">
      <c r="A408" s="51">
        <v>405</v>
      </c>
      <c r="B408" s="17" t="s">
        <v>547</v>
      </c>
      <c r="C408" s="17" t="s">
        <v>548</v>
      </c>
      <c r="D408" s="16" t="s">
        <v>549</v>
      </c>
      <c r="E408" s="18" t="s">
        <v>522</v>
      </c>
      <c r="F408" s="16" t="s">
        <v>224</v>
      </c>
      <c r="G408" s="16" t="s">
        <v>177</v>
      </c>
      <c r="H408" s="16" t="s">
        <v>431</v>
      </c>
      <c r="I408" s="16" t="s">
        <v>357</v>
      </c>
      <c r="J408" s="16" t="s">
        <v>37</v>
      </c>
      <c r="K408" s="34">
        <v>131100</v>
      </c>
      <c r="L408" s="34">
        <v>131099</v>
      </c>
      <c r="M408" s="34">
        <v>250</v>
      </c>
      <c r="N408" s="55">
        <f t="shared" si="6"/>
        <v>32774750</v>
      </c>
      <c r="O408" s="31" t="s">
        <v>2513</v>
      </c>
      <c r="P408" s="46" t="s">
        <v>588</v>
      </c>
      <c r="Q408" s="66" t="s">
        <v>590</v>
      </c>
      <c r="R408" s="66"/>
      <c r="S408" s="66"/>
      <c r="T408" s="66"/>
    </row>
    <row r="409" spans="1:20" s="50" customFormat="1" ht="54">
      <c r="A409" s="13">
        <v>406</v>
      </c>
      <c r="B409" s="183" t="s">
        <v>1682</v>
      </c>
      <c r="C409" s="59" t="s">
        <v>1683</v>
      </c>
      <c r="D409" s="62" t="s">
        <v>853</v>
      </c>
      <c r="E409" s="62" t="s">
        <v>11</v>
      </c>
      <c r="F409" s="62" t="s">
        <v>249</v>
      </c>
      <c r="G409" s="62" t="s">
        <v>1684</v>
      </c>
      <c r="H409" s="62" t="s">
        <v>1685</v>
      </c>
      <c r="I409" s="152" t="s">
        <v>577</v>
      </c>
      <c r="J409" s="61" t="s">
        <v>12</v>
      </c>
      <c r="K409" s="96">
        <v>511</v>
      </c>
      <c r="L409" s="70">
        <v>460</v>
      </c>
      <c r="M409" s="71">
        <v>80000</v>
      </c>
      <c r="N409" s="55">
        <f t="shared" si="6"/>
        <v>36800000</v>
      </c>
      <c r="O409" s="56">
        <v>2</v>
      </c>
      <c r="P409" s="61" t="s">
        <v>616</v>
      </c>
      <c r="Q409" s="57" t="s">
        <v>590</v>
      </c>
      <c r="R409" s="57"/>
      <c r="S409" s="57"/>
      <c r="T409" s="57"/>
    </row>
    <row r="410" spans="1:20" s="50" customFormat="1" ht="67.5">
      <c r="A410" s="51">
        <v>407</v>
      </c>
      <c r="B410" s="130" t="s">
        <v>1692</v>
      </c>
      <c r="C410" s="73" t="s">
        <v>1693</v>
      </c>
      <c r="D410" s="74" t="s">
        <v>1694</v>
      </c>
      <c r="E410" s="193" t="s">
        <v>1695</v>
      </c>
      <c r="F410" s="62">
        <v>36</v>
      </c>
      <c r="G410" s="152" t="s">
        <v>1696</v>
      </c>
      <c r="H410" s="159" t="s">
        <v>1697</v>
      </c>
      <c r="I410" s="74" t="s">
        <v>1656</v>
      </c>
      <c r="J410" s="51" t="s">
        <v>12</v>
      </c>
      <c r="K410" s="190">
        <v>6100</v>
      </c>
      <c r="L410" s="102">
        <v>5600</v>
      </c>
      <c r="M410" s="90">
        <v>1000</v>
      </c>
      <c r="N410" s="55">
        <f t="shared" si="6"/>
        <v>5600000</v>
      </c>
      <c r="O410" s="56">
        <v>2</v>
      </c>
      <c r="P410" s="51" t="s">
        <v>247</v>
      </c>
      <c r="Q410" s="57" t="s">
        <v>590</v>
      </c>
      <c r="R410" s="209"/>
      <c r="S410" s="209"/>
      <c r="T410" s="209" t="s">
        <v>590</v>
      </c>
    </row>
    <row r="411" spans="1:20" s="50" customFormat="1" ht="54">
      <c r="A411" s="13">
        <v>408</v>
      </c>
      <c r="B411" s="243" t="s">
        <v>2186</v>
      </c>
      <c r="C411" s="73" t="s">
        <v>1693</v>
      </c>
      <c r="D411" s="74" t="s">
        <v>2187</v>
      </c>
      <c r="E411" s="244" t="s">
        <v>822</v>
      </c>
      <c r="F411" s="244">
        <v>24</v>
      </c>
      <c r="G411" s="244" t="s">
        <v>2188</v>
      </c>
      <c r="H411" s="245" t="s">
        <v>2189</v>
      </c>
      <c r="I411" s="74" t="s">
        <v>2069</v>
      </c>
      <c r="J411" s="51" t="s">
        <v>18</v>
      </c>
      <c r="K411" s="246">
        <v>17640</v>
      </c>
      <c r="L411" s="87">
        <v>14700</v>
      </c>
      <c r="M411" s="90">
        <v>3000</v>
      </c>
      <c r="N411" s="55">
        <f t="shared" si="6"/>
        <v>44100000</v>
      </c>
      <c r="O411" s="56">
        <v>3</v>
      </c>
      <c r="P411" s="51" t="s">
        <v>247</v>
      </c>
      <c r="Q411" s="66" t="s">
        <v>590</v>
      </c>
      <c r="R411" s="66"/>
      <c r="S411" s="66"/>
      <c r="T411" s="66"/>
    </row>
    <row r="412" spans="1:20" s="50" customFormat="1" ht="38.25">
      <c r="A412" s="51">
        <v>409</v>
      </c>
      <c r="B412" s="17" t="s">
        <v>550</v>
      </c>
      <c r="C412" s="17" t="s">
        <v>551</v>
      </c>
      <c r="D412" s="16" t="s">
        <v>552</v>
      </c>
      <c r="E412" s="18" t="s">
        <v>456</v>
      </c>
      <c r="F412" s="16" t="s">
        <v>290</v>
      </c>
      <c r="G412" s="16" t="s">
        <v>178</v>
      </c>
      <c r="H412" s="16" t="s">
        <v>553</v>
      </c>
      <c r="I412" s="16" t="s">
        <v>246</v>
      </c>
      <c r="J412" s="16" t="s">
        <v>442</v>
      </c>
      <c r="K412" s="34">
        <v>44877</v>
      </c>
      <c r="L412" s="34">
        <v>44877</v>
      </c>
      <c r="M412" s="34">
        <v>1000</v>
      </c>
      <c r="N412" s="55">
        <f t="shared" si="6"/>
        <v>44877000</v>
      </c>
      <c r="O412" s="31" t="s">
        <v>2513</v>
      </c>
      <c r="P412" s="46" t="s">
        <v>588</v>
      </c>
      <c r="Q412" s="66" t="s">
        <v>590</v>
      </c>
      <c r="R412" s="66"/>
      <c r="S412" s="66"/>
      <c r="T412" s="66"/>
    </row>
    <row r="413" spans="1:20" s="50" customFormat="1" ht="148.5">
      <c r="A413" s="13">
        <v>410</v>
      </c>
      <c r="B413" s="52" t="s">
        <v>1278</v>
      </c>
      <c r="C413" s="53" t="s">
        <v>1279</v>
      </c>
      <c r="D413" s="54" t="s">
        <v>1280</v>
      </c>
      <c r="E413" s="54" t="s">
        <v>14</v>
      </c>
      <c r="F413" s="54" t="s">
        <v>249</v>
      </c>
      <c r="G413" s="54" t="s">
        <v>1281</v>
      </c>
      <c r="H413" s="54" t="s">
        <v>1282</v>
      </c>
      <c r="I413" s="54" t="s">
        <v>277</v>
      </c>
      <c r="J413" s="54" t="s">
        <v>27</v>
      </c>
      <c r="K413" s="55">
        <v>1578586</v>
      </c>
      <c r="L413" s="56">
        <v>993479</v>
      </c>
      <c r="M413" s="55">
        <v>600</v>
      </c>
      <c r="N413" s="55">
        <f t="shared" si="6"/>
        <v>596087400</v>
      </c>
      <c r="O413" s="56">
        <v>1</v>
      </c>
      <c r="P413" s="51" t="s">
        <v>407</v>
      </c>
      <c r="Q413" s="209" t="s">
        <v>590</v>
      </c>
      <c r="R413" s="209"/>
      <c r="S413" s="209"/>
      <c r="T413" s="209"/>
    </row>
    <row r="414" spans="1:20" s="50" customFormat="1" ht="148.5">
      <c r="A414" s="51">
        <v>411</v>
      </c>
      <c r="B414" s="52" t="s">
        <v>1283</v>
      </c>
      <c r="C414" s="53" t="s">
        <v>1279</v>
      </c>
      <c r="D414" s="54" t="s">
        <v>33</v>
      </c>
      <c r="E414" s="54" t="s">
        <v>14</v>
      </c>
      <c r="F414" s="54" t="s">
        <v>249</v>
      </c>
      <c r="G414" s="54" t="s">
        <v>1284</v>
      </c>
      <c r="H414" s="54" t="s">
        <v>1282</v>
      </c>
      <c r="I414" s="54" t="s">
        <v>277</v>
      </c>
      <c r="J414" s="54" t="s">
        <v>27</v>
      </c>
      <c r="K414" s="55">
        <v>808750</v>
      </c>
      <c r="L414" s="56">
        <v>563479</v>
      </c>
      <c r="M414" s="55">
        <v>500</v>
      </c>
      <c r="N414" s="55">
        <f t="shared" si="6"/>
        <v>281739500</v>
      </c>
      <c r="O414" s="56">
        <v>1</v>
      </c>
      <c r="P414" s="51" t="s">
        <v>407</v>
      </c>
      <c r="Q414" s="57" t="s">
        <v>590</v>
      </c>
      <c r="R414" s="57"/>
      <c r="S414" s="57"/>
      <c r="T414" s="57"/>
    </row>
    <row r="415" spans="1:20" s="50" customFormat="1" ht="25.5">
      <c r="A415" s="13">
        <v>412</v>
      </c>
      <c r="B415" s="14" t="s">
        <v>370</v>
      </c>
      <c r="C415" s="14" t="s">
        <v>179</v>
      </c>
      <c r="D415" s="13" t="s">
        <v>71</v>
      </c>
      <c r="E415" s="13" t="s">
        <v>11</v>
      </c>
      <c r="F415" s="13" t="s">
        <v>249</v>
      </c>
      <c r="G415" s="287" t="str">
        <f>VLOOKUP(B415,'[1]Mẫu số 11'!$E$11:$S$97,6,0)</f>
        <v>VN-15563-12</v>
      </c>
      <c r="H415" s="287" t="s">
        <v>284</v>
      </c>
      <c r="I415" s="287" t="s">
        <v>246</v>
      </c>
      <c r="J415" s="13" t="s">
        <v>12</v>
      </c>
      <c r="K415" s="31">
        <v>8064</v>
      </c>
      <c r="L415" s="31">
        <v>8064</v>
      </c>
      <c r="M415" s="33">
        <v>1500</v>
      </c>
      <c r="N415" s="55">
        <f t="shared" si="6"/>
        <v>12096000</v>
      </c>
      <c r="O415" s="31" t="s">
        <v>2513</v>
      </c>
      <c r="P415" s="45" t="s">
        <v>407</v>
      </c>
      <c r="Q415" s="66" t="s">
        <v>590</v>
      </c>
      <c r="R415" s="66"/>
      <c r="S415" s="66"/>
      <c r="T415" s="66"/>
    </row>
    <row r="416" spans="1:20" s="50" customFormat="1" ht="40.5">
      <c r="A416" s="51">
        <v>413</v>
      </c>
      <c r="B416" s="72" t="s">
        <v>1285</v>
      </c>
      <c r="C416" s="79" t="s">
        <v>1286</v>
      </c>
      <c r="D416" s="51" t="s">
        <v>1287</v>
      </c>
      <c r="E416" s="74" t="s">
        <v>632</v>
      </c>
      <c r="F416" s="51">
        <v>36</v>
      </c>
      <c r="G416" s="114" t="s">
        <v>1288</v>
      </c>
      <c r="H416" s="114" t="s">
        <v>634</v>
      </c>
      <c r="I416" s="57" t="s">
        <v>302</v>
      </c>
      <c r="J416" s="51" t="s">
        <v>25</v>
      </c>
      <c r="K416" s="76">
        <v>4700</v>
      </c>
      <c r="L416" s="80">
        <v>3045</v>
      </c>
      <c r="M416" s="76">
        <v>100000</v>
      </c>
      <c r="N416" s="55">
        <f t="shared" si="6"/>
        <v>304500000</v>
      </c>
      <c r="O416" s="56">
        <v>1</v>
      </c>
      <c r="P416" s="51" t="s">
        <v>635</v>
      </c>
      <c r="Q416" s="57" t="s">
        <v>590</v>
      </c>
      <c r="R416" s="57"/>
      <c r="S416" s="57"/>
      <c r="T416" s="57"/>
    </row>
    <row r="417" spans="1:20" s="50" customFormat="1" ht="38.25">
      <c r="A417" s="13">
        <v>414</v>
      </c>
      <c r="B417" s="14" t="s">
        <v>371</v>
      </c>
      <c r="C417" s="14" t="s">
        <v>54</v>
      </c>
      <c r="D417" s="13" t="s">
        <v>180</v>
      </c>
      <c r="E417" s="13" t="s">
        <v>14</v>
      </c>
      <c r="F417" s="13" t="s">
        <v>224</v>
      </c>
      <c r="G417" s="13" t="str">
        <f>VLOOKUP(B417,'[1]Mẫu số 11'!$E$11:$S$97,6,0)</f>
        <v>VN-12308-11</v>
      </c>
      <c r="H417" s="13" t="s">
        <v>372</v>
      </c>
      <c r="I417" s="13" t="s">
        <v>260</v>
      </c>
      <c r="J417" s="13" t="s">
        <v>27</v>
      </c>
      <c r="K417" s="31">
        <v>3927000</v>
      </c>
      <c r="L417" s="31">
        <v>3927000</v>
      </c>
      <c r="M417" s="33">
        <v>200</v>
      </c>
      <c r="N417" s="55">
        <f t="shared" si="6"/>
        <v>785400000</v>
      </c>
      <c r="O417" s="31" t="s">
        <v>2513</v>
      </c>
      <c r="P417" s="45" t="s">
        <v>407</v>
      </c>
      <c r="Q417" s="209" t="s">
        <v>590</v>
      </c>
      <c r="R417" s="209"/>
      <c r="S417" s="209"/>
      <c r="T417" s="209"/>
    </row>
    <row r="418" spans="1:20" s="50" customFormat="1" ht="38.25">
      <c r="A418" s="51">
        <v>415</v>
      </c>
      <c r="B418" s="292" t="s">
        <v>373</v>
      </c>
      <c r="C418" s="292" t="s">
        <v>54</v>
      </c>
      <c r="D418" s="13" t="s">
        <v>181</v>
      </c>
      <c r="E418" s="13" t="s">
        <v>14</v>
      </c>
      <c r="F418" s="13" t="s">
        <v>224</v>
      </c>
      <c r="G418" s="13" t="str">
        <f>VLOOKUP(B418,'[1]Mẫu số 11'!$E$11:$S$97,6,0)</f>
        <v>VN-12309-11</v>
      </c>
      <c r="H418" s="13" t="s">
        <v>372</v>
      </c>
      <c r="I418" s="13" t="s">
        <v>260</v>
      </c>
      <c r="J418" s="13" t="s">
        <v>27</v>
      </c>
      <c r="K418" s="31">
        <v>5355000</v>
      </c>
      <c r="L418" s="31">
        <v>5355000</v>
      </c>
      <c r="M418" s="33">
        <v>200</v>
      </c>
      <c r="N418" s="55">
        <f t="shared" si="6"/>
        <v>1071000000</v>
      </c>
      <c r="O418" s="31" t="s">
        <v>2513</v>
      </c>
      <c r="P418" s="45" t="s">
        <v>407</v>
      </c>
      <c r="Q418" s="57" t="s">
        <v>590</v>
      </c>
      <c r="R418" s="57"/>
      <c r="S418" s="57"/>
      <c r="T418" s="57"/>
    </row>
    <row r="419" spans="1:20" s="50" customFormat="1" ht="54">
      <c r="A419" s="13">
        <v>416</v>
      </c>
      <c r="B419" s="52" t="s">
        <v>1289</v>
      </c>
      <c r="C419" s="53" t="s">
        <v>54</v>
      </c>
      <c r="D419" s="54" t="s">
        <v>1290</v>
      </c>
      <c r="E419" s="54" t="s">
        <v>14</v>
      </c>
      <c r="F419" s="54" t="s">
        <v>249</v>
      </c>
      <c r="G419" s="54" t="s">
        <v>1291</v>
      </c>
      <c r="H419" s="54" t="s">
        <v>409</v>
      </c>
      <c r="I419" s="54" t="s">
        <v>232</v>
      </c>
      <c r="J419" s="54" t="s">
        <v>27</v>
      </c>
      <c r="K419" s="55">
        <v>1500000</v>
      </c>
      <c r="L419" s="56">
        <v>870379</v>
      </c>
      <c r="M419" s="55">
        <v>100</v>
      </c>
      <c r="N419" s="55">
        <f t="shared" si="6"/>
        <v>87037900</v>
      </c>
      <c r="O419" s="56">
        <v>1</v>
      </c>
      <c r="P419" s="51" t="s">
        <v>407</v>
      </c>
      <c r="Q419" s="57" t="s">
        <v>590</v>
      </c>
      <c r="R419" s="57"/>
      <c r="S419" s="57"/>
      <c r="T419" s="57"/>
    </row>
    <row r="420" spans="1:20" s="50" customFormat="1" ht="54">
      <c r="A420" s="51">
        <v>417</v>
      </c>
      <c r="B420" s="52" t="s">
        <v>1292</v>
      </c>
      <c r="C420" s="53" t="s">
        <v>54</v>
      </c>
      <c r="D420" s="54" t="s">
        <v>1293</v>
      </c>
      <c r="E420" s="54" t="s">
        <v>14</v>
      </c>
      <c r="F420" s="54" t="s">
        <v>249</v>
      </c>
      <c r="G420" s="54" t="s">
        <v>1291</v>
      </c>
      <c r="H420" s="54" t="s">
        <v>409</v>
      </c>
      <c r="I420" s="54" t="s">
        <v>232</v>
      </c>
      <c r="J420" s="54" t="s">
        <v>27</v>
      </c>
      <c r="K420" s="55">
        <v>458600</v>
      </c>
      <c r="L420" s="56">
        <v>303479</v>
      </c>
      <c r="M420" s="55">
        <v>100</v>
      </c>
      <c r="N420" s="55">
        <f t="shared" si="6"/>
        <v>30347900</v>
      </c>
      <c r="O420" s="56">
        <v>1</v>
      </c>
      <c r="P420" s="51" t="s">
        <v>407</v>
      </c>
      <c r="Q420" s="57" t="s">
        <v>590</v>
      </c>
      <c r="R420" s="57"/>
      <c r="S420" s="57"/>
      <c r="T420" s="57"/>
    </row>
    <row r="421" spans="1:20" s="50" customFormat="1" ht="67.5">
      <c r="A421" s="13">
        <v>418</v>
      </c>
      <c r="B421" s="72" t="s">
        <v>1297</v>
      </c>
      <c r="C421" s="160" t="s">
        <v>1298</v>
      </c>
      <c r="D421" s="159" t="s">
        <v>1299</v>
      </c>
      <c r="E421" s="159" t="s">
        <v>1300</v>
      </c>
      <c r="F421" s="74">
        <v>36</v>
      </c>
      <c r="G421" s="62" t="s">
        <v>1301</v>
      </c>
      <c r="H421" s="159" t="s">
        <v>1302</v>
      </c>
      <c r="I421" s="131" t="s">
        <v>1303</v>
      </c>
      <c r="J421" s="148" t="s">
        <v>25</v>
      </c>
      <c r="K421" s="83">
        <v>3000000</v>
      </c>
      <c r="L421" s="91">
        <v>1780000</v>
      </c>
      <c r="M421" s="83">
        <v>100</v>
      </c>
      <c r="N421" s="55">
        <f t="shared" si="6"/>
        <v>178000000</v>
      </c>
      <c r="O421" s="56">
        <v>1</v>
      </c>
      <c r="P421" s="51" t="s">
        <v>1159</v>
      </c>
      <c r="Q421" s="57" t="s">
        <v>590</v>
      </c>
      <c r="R421" s="57"/>
      <c r="S421" s="57"/>
      <c r="T421" s="57"/>
    </row>
    <row r="422" spans="1:20" s="50" customFormat="1" ht="40.5">
      <c r="A422" s="51">
        <v>419</v>
      </c>
      <c r="B422" s="84" t="s">
        <v>1294</v>
      </c>
      <c r="C422" s="85" t="s">
        <v>1295</v>
      </c>
      <c r="D422" s="86" t="s">
        <v>16</v>
      </c>
      <c r="E422" s="86" t="s">
        <v>14</v>
      </c>
      <c r="F422" s="86">
        <v>24</v>
      </c>
      <c r="G422" s="86" t="s">
        <v>1296</v>
      </c>
      <c r="H422" s="86" t="s">
        <v>372</v>
      </c>
      <c r="I422" s="86" t="s">
        <v>260</v>
      </c>
      <c r="J422" s="86" t="s">
        <v>27</v>
      </c>
      <c r="K422" s="82">
        <v>1270000</v>
      </c>
      <c r="L422" s="87">
        <v>840000</v>
      </c>
      <c r="M422" s="83">
        <v>100</v>
      </c>
      <c r="N422" s="55">
        <f t="shared" si="6"/>
        <v>84000000</v>
      </c>
      <c r="O422" s="56">
        <v>1</v>
      </c>
      <c r="P422" s="88" t="s">
        <v>656</v>
      </c>
      <c r="Q422" s="57" t="s">
        <v>590</v>
      </c>
      <c r="R422" s="220"/>
      <c r="S422" s="220"/>
      <c r="T422" s="220" t="s">
        <v>590</v>
      </c>
    </row>
    <row r="423" spans="1:20" s="50" customFormat="1" ht="40.5">
      <c r="A423" s="13">
        <v>420</v>
      </c>
      <c r="B423" s="72" t="s">
        <v>1304</v>
      </c>
      <c r="C423" s="73" t="s">
        <v>1305</v>
      </c>
      <c r="D423" s="74" t="s">
        <v>42</v>
      </c>
      <c r="E423" s="74" t="s">
        <v>14</v>
      </c>
      <c r="F423" s="74">
        <v>24</v>
      </c>
      <c r="G423" s="74" t="s">
        <v>1306</v>
      </c>
      <c r="H423" s="74" t="s">
        <v>1307</v>
      </c>
      <c r="I423" s="74" t="s">
        <v>387</v>
      </c>
      <c r="J423" s="51" t="s">
        <v>27</v>
      </c>
      <c r="K423" s="90">
        <v>72000</v>
      </c>
      <c r="L423" s="91">
        <v>56700</v>
      </c>
      <c r="M423" s="90">
        <v>8000</v>
      </c>
      <c r="N423" s="55">
        <f t="shared" si="6"/>
        <v>453600000</v>
      </c>
      <c r="O423" s="56">
        <v>1</v>
      </c>
      <c r="P423" s="51" t="s">
        <v>660</v>
      </c>
      <c r="Q423" s="57" t="s">
        <v>590</v>
      </c>
      <c r="R423" s="66"/>
      <c r="S423" s="66"/>
      <c r="T423" s="66" t="s">
        <v>590</v>
      </c>
    </row>
    <row r="424" spans="1:20" s="50" customFormat="1" ht="14.25">
      <c r="A424" s="51">
        <v>421</v>
      </c>
      <c r="B424" s="118" t="s">
        <v>2190</v>
      </c>
      <c r="C424" s="73" t="s">
        <v>1305</v>
      </c>
      <c r="D424" s="74" t="s">
        <v>58</v>
      </c>
      <c r="E424" s="72" t="s">
        <v>14</v>
      </c>
      <c r="F424" s="51">
        <v>36</v>
      </c>
      <c r="G424" s="51" t="s">
        <v>2191</v>
      </c>
      <c r="H424" s="51" t="s">
        <v>1904</v>
      </c>
      <c r="I424" s="51" t="s">
        <v>253</v>
      </c>
      <c r="J424" s="51" t="s">
        <v>27</v>
      </c>
      <c r="K424" s="90">
        <v>45000</v>
      </c>
      <c r="L424" s="83">
        <v>20286</v>
      </c>
      <c r="M424" s="90">
        <v>8000</v>
      </c>
      <c r="N424" s="55">
        <f t="shared" si="6"/>
        <v>162288000</v>
      </c>
      <c r="O424" s="56">
        <v>3</v>
      </c>
      <c r="P424" s="51" t="s">
        <v>1905</v>
      </c>
      <c r="Q424" s="57" t="s">
        <v>590</v>
      </c>
      <c r="R424" s="57"/>
      <c r="S424" s="57"/>
      <c r="T424" s="57"/>
    </row>
    <row r="425" spans="1:20" s="50" customFormat="1" ht="67.5">
      <c r="A425" s="13">
        <v>422</v>
      </c>
      <c r="B425" s="164" t="s">
        <v>1698</v>
      </c>
      <c r="C425" s="164" t="s">
        <v>1699</v>
      </c>
      <c r="D425" s="165" t="s">
        <v>1430</v>
      </c>
      <c r="E425" s="164" t="s">
        <v>1700</v>
      </c>
      <c r="F425" s="165" t="s">
        <v>249</v>
      </c>
      <c r="G425" s="164" t="s">
        <v>1701</v>
      </c>
      <c r="H425" s="165" t="s">
        <v>1702</v>
      </c>
      <c r="I425" s="165" t="s">
        <v>1538</v>
      </c>
      <c r="J425" s="165" t="s">
        <v>442</v>
      </c>
      <c r="K425" s="166">
        <v>3300</v>
      </c>
      <c r="L425" s="171">
        <v>1790</v>
      </c>
      <c r="M425" s="166">
        <v>80000</v>
      </c>
      <c r="N425" s="55">
        <f t="shared" si="6"/>
        <v>143200000</v>
      </c>
      <c r="O425" s="56">
        <v>2</v>
      </c>
      <c r="P425" s="168" t="s">
        <v>411</v>
      </c>
      <c r="Q425" s="57" t="s">
        <v>590</v>
      </c>
      <c r="R425" s="57"/>
      <c r="S425" s="57"/>
      <c r="T425" s="57"/>
    </row>
    <row r="426" spans="1:20" s="50" customFormat="1" ht="27">
      <c r="A426" s="51">
        <v>423</v>
      </c>
      <c r="B426" s="231" t="s">
        <v>2192</v>
      </c>
      <c r="C426" s="73" t="s">
        <v>2193</v>
      </c>
      <c r="D426" s="74" t="s">
        <v>77</v>
      </c>
      <c r="E426" s="74" t="s">
        <v>14</v>
      </c>
      <c r="F426" s="204">
        <v>36</v>
      </c>
      <c r="G426" s="204" t="s">
        <v>2194</v>
      </c>
      <c r="H426" s="74" t="s">
        <v>1772</v>
      </c>
      <c r="I426" s="74" t="s">
        <v>253</v>
      </c>
      <c r="J426" s="51" t="s">
        <v>18</v>
      </c>
      <c r="K426" s="205">
        <v>5300</v>
      </c>
      <c r="L426" s="82">
        <v>4500</v>
      </c>
      <c r="M426" s="90">
        <v>1000</v>
      </c>
      <c r="N426" s="55">
        <f t="shared" si="6"/>
        <v>4500000</v>
      </c>
      <c r="O426" s="56">
        <v>3</v>
      </c>
      <c r="P426" s="51" t="s">
        <v>1773</v>
      </c>
      <c r="Q426" s="57" t="s">
        <v>590</v>
      </c>
      <c r="R426" s="57"/>
      <c r="S426" s="57"/>
      <c r="T426" s="57"/>
    </row>
    <row r="427" spans="1:20" s="50" customFormat="1" ht="27">
      <c r="A427" s="13">
        <v>424</v>
      </c>
      <c r="B427" s="72" t="s">
        <v>2195</v>
      </c>
      <c r="C427" s="73" t="s">
        <v>2196</v>
      </c>
      <c r="D427" s="74" t="s">
        <v>919</v>
      </c>
      <c r="E427" s="73" t="s">
        <v>1782</v>
      </c>
      <c r="F427" s="74">
        <v>24</v>
      </c>
      <c r="G427" s="73" t="s">
        <v>2197</v>
      </c>
      <c r="H427" s="74" t="s">
        <v>1756</v>
      </c>
      <c r="I427" s="73" t="s">
        <v>253</v>
      </c>
      <c r="J427" s="74" t="s">
        <v>1080</v>
      </c>
      <c r="K427" s="83">
        <v>1023</v>
      </c>
      <c r="L427" s="91">
        <v>745</v>
      </c>
      <c r="M427" s="83">
        <v>20000</v>
      </c>
      <c r="N427" s="55">
        <f t="shared" si="6"/>
        <v>14900000</v>
      </c>
      <c r="O427" s="56">
        <v>3</v>
      </c>
      <c r="P427" s="51" t="s">
        <v>1757</v>
      </c>
      <c r="Q427" s="66" t="s">
        <v>590</v>
      </c>
      <c r="R427" s="66"/>
      <c r="S427" s="66"/>
      <c r="T427" s="66"/>
    </row>
    <row r="428" spans="1:20" s="50" customFormat="1" ht="40.5">
      <c r="A428" s="51">
        <v>425</v>
      </c>
      <c r="B428" s="72" t="s">
        <v>1320</v>
      </c>
      <c r="C428" s="73" t="s">
        <v>1321</v>
      </c>
      <c r="D428" s="74" t="s">
        <v>1322</v>
      </c>
      <c r="E428" s="74" t="s">
        <v>608</v>
      </c>
      <c r="F428" s="74" t="s">
        <v>382</v>
      </c>
      <c r="G428" s="74" t="s">
        <v>1323</v>
      </c>
      <c r="H428" s="74" t="s">
        <v>1324</v>
      </c>
      <c r="I428" s="74" t="s">
        <v>1325</v>
      </c>
      <c r="J428" s="74" t="s">
        <v>1097</v>
      </c>
      <c r="K428" s="120">
        <v>45000</v>
      </c>
      <c r="L428" s="83">
        <v>44800</v>
      </c>
      <c r="M428" s="120">
        <v>8000</v>
      </c>
      <c r="N428" s="55">
        <f t="shared" si="6"/>
        <v>358400000</v>
      </c>
      <c r="O428" s="56">
        <v>1</v>
      </c>
      <c r="P428" s="51" t="s">
        <v>643</v>
      </c>
      <c r="Q428" s="220" t="s">
        <v>590</v>
      </c>
      <c r="R428" s="220"/>
      <c r="S428" s="220"/>
      <c r="T428" s="220"/>
    </row>
    <row r="429" spans="1:20" s="50" customFormat="1" ht="67.5">
      <c r="A429" s="13">
        <v>426</v>
      </c>
      <c r="B429" s="72" t="s">
        <v>2198</v>
      </c>
      <c r="C429" s="73" t="s">
        <v>1321</v>
      </c>
      <c r="D429" s="74" t="s">
        <v>1322</v>
      </c>
      <c r="E429" s="74" t="s">
        <v>1810</v>
      </c>
      <c r="F429" s="74">
        <v>36</v>
      </c>
      <c r="G429" s="74" t="s">
        <v>2199</v>
      </c>
      <c r="H429" s="74" t="s">
        <v>1812</v>
      </c>
      <c r="I429" s="51" t="s">
        <v>253</v>
      </c>
      <c r="J429" s="51" t="s">
        <v>37</v>
      </c>
      <c r="K429" s="90">
        <v>36000</v>
      </c>
      <c r="L429" s="83">
        <v>21000</v>
      </c>
      <c r="M429" s="90">
        <v>8000</v>
      </c>
      <c r="N429" s="55">
        <f t="shared" si="6"/>
        <v>168000000</v>
      </c>
      <c r="O429" s="56">
        <v>3</v>
      </c>
      <c r="P429" s="51" t="s">
        <v>770</v>
      </c>
      <c r="Q429" s="57" t="s">
        <v>590</v>
      </c>
      <c r="R429" s="57"/>
      <c r="S429" s="57"/>
      <c r="T429" s="57"/>
    </row>
    <row r="430" spans="1:20" s="50" customFormat="1" ht="81">
      <c r="A430" s="51">
        <v>427</v>
      </c>
      <c r="B430" s="130" t="s">
        <v>2391</v>
      </c>
      <c r="C430" s="173" t="s">
        <v>1321</v>
      </c>
      <c r="D430" s="172" t="s">
        <v>36</v>
      </c>
      <c r="E430" s="62" t="s">
        <v>2392</v>
      </c>
      <c r="F430" s="174">
        <v>36</v>
      </c>
      <c r="G430" s="175" t="s">
        <v>2393</v>
      </c>
      <c r="H430" s="172" t="s">
        <v>1559</v>
      </c>
      <c r="I430" s="174" t="s">
        <v>253</v>
      </c>
      <c r="J430" s="174" t="s">
        <v>12</v>
      </c>
      <c r="K430" s="71">
        <v>470</v>
      </c>
      <c r="L430" s="96">
        <v>420</v>
      </c>
      <c r="M430" s="176">
        <v>400000</v>
      </c>
      <c r="N430" s="55">
        <f t="shared" si="6"/>
        <v>168000000</v>
      </c>
      <c r="O430" s="56">
        <v>4</v>
      </c>
      <c r="P430" s="51" t="s">
        <v>1560</v>
      </c>
      <c r="Q430" s="66" t="s">
        <v>590</v>
      </c>
      <c r="R430" s="66"/>
      <c r="S430" s="66"/>
      <c r="T430" s="66"/>
    </row>
    <row r="431" spans="1:20" s="50" customFormat="1" ht="27">
      <c r="A431" s="13">
        <v>428</v>
      </c>
      <c r="B431" s="203" t="s">
        <v>2200</v>
      </c>
      <c r="C431" s="73" t="s">
        <v>2201</v>
      </c>
      <c r="D431" s="74" t="s">
        <v>2202</v>
      </c>
      <c r="E431" s="74" t="s">
        <v>11</v>
      </c>
      <c r="F431" s="204">
        <v>36</v>
      </c>
      <c r="G431" s="204" t="s">
        <v>2203</v>
      </c>
      <c r="H431" s="74" t="s">
        <v>1772</v>
      </c>
      <c r="I431" s="74" t="s">
        <v>253</v>
      </c>
      <c r="J431" s="51" t="s">
        <v>12</v>
      </c>
      <c r="K431" s="205">
        <v>1200</v>
      </c>
      <c r="L431" s="82">
        <v>630</v>
      </c>
      <c r="M431" s="90">
        <v>6000</v>
      </c>
      <c r="N431" s="55">
        <f t="shared" si="6"/>
        <v>3780000</v>
      </c>
      <c r="O431" s="56">
        <v>3</v>
      </c>
      <c r="P431" s="51" t="s">
        <v>1773</v>
      </c>
      <c r="Q431" s="57" t="s">
        <v>590</v>
      </c>
      <c r="R431" s="57"/>
      <c r="S431" s="57"/>
      <c r="T431" s="57"/>
    </row>
    <row r="432" spans="1:20" s="50" customFormat="1" ht="67.5">
      <c r="A432" s="51">
        <v>429</v>
      </c>
      <c r="B432" s="92" t="s">
        <v>1308</v>
      </c>
      <c r="C432" s="93" t="s">
        <v>1315</v>
      </c>
      <c r="D432" s="94" t="s">
        <v>69</v>
      </c>
      <c r="E432" s="94" t="s">
        <v>1310</v>
      </c>
      <c r="F432" s="94" t="s">
        <v>249</v>
      </c>
      <c r="G432" s="94" t="s">
        <v>1316</v>
      </c>
      <c r="H432" s="94" t="s">
        <v>1312</v>
      </c>
      <c r="I432" s="94" t="s">
        <v>256</v>
      </c>
      <c r="J432" s="94" t="s">
        <v>442</v>
      </c>
      <c r="K432" s="95">
        <v>2421</v>
      </c>
      <c r="L432" s="96">
        <v>2420</v>
      </c>
      <c r="M432" s="95">
        <v>1000</v>
      </c>
      <c r="N432" s="55">
        <f t="shared" si="6"/>
        <v>2420000</v>
      </c>
      <c r="O432" s="56">
        <v>1</v>
      </c>
      <c r="P432" s="51" t="s">
        <v>588</v>
      </c>
      <c r="Q432" s="57" t="s">
        <v>590</v>
      </c>
      <c r="R432" s="57"/>
      <c r="S432" s="57"/>
      <c r="T432" s="57"/>
    </row>
    <row r="433" spans="1:20" s="50" customFormat="1" ht="40.5">
      <c r="A433" s="13">
        <v>430</v>
      </c>
      <c r="B433" s="92" t="s">
        <v>1308</v>
      </c>
      <c r="C433" s="93" t="s">
        <v>1317</v>
      </c>
      <c r="D433" s="94" t="s">
        <v>1318</v>
      </c>
      <c r="E433" s="94" t="s">
        <v>1310</v>
      </c>
      <c r="F433" s="94" t="s">
        <v>249</v>
      </c>
      <c r="G433" s="94" t="s">
        <v>1319</v>
      </c>
      <c r="H433" s="94" t="s">
        <v>1312</v>
      </c>
      <c r="I433" s="94" t="s">
        <v>256</v>
      </c>
      <c r="J433" s="94" t="s">
        <v>442</v>
      </c>
      <c r="K433" s="95">
        <v>2832</v>
      </c>
      <c r="L433" s="96">
        <v>2831</v>
      </c>
      <c r="M433" s="95">
        <v>1000</v>
      </c>
      <c r="N433" s="55">
        <f t="shared" si="6"/>
        <v>2831000</v>
      </c>
      <c r="O433" s="56">
        <v>1</v>
      </c>
      <c r="P433" s="51" t="s">
        <v>588</v>
      </c>
      <c r="Q433" s="220" t="s">
        <v>590</v>
      </c>
      <c r="R433" s="220"/>
      <c r="S433" s="220"/>
      <c r="T433" s="220"/>
    </row>
    <row r="434" spans="1:20" s="50" customFormat="1" ht="67.5">
      <c r="A434" s="51">
        <v>431</v>
      </c>
      <c r="B434" s="92" t="s">
        <v>1308</v>
      </c>
      <c r="C434" s="93" t="s">
        <v>1309</v>
      </c>
      <c r="D434" s="94" t="s">
        <v>919</v>
      </c>
      <c r="E434" s="94" t="s">
        <v>1310</v>
      </c>
      <c r="F434" s="94" t="s">
        <v>249</v>
      </c>
      <c r="G434" s="94" t="s">
        <v>1311</v>
      </c>
      <c r="H434" s="94" t="s">
        <v>1312</v>
      </c>
      <c r="I434" s="94" t="s">
        <v>256</v>
      </c>
      <c r="J434" s="94" t="s">
        <v>442</v>
      </c>
      <c r="K434" s="95">
        <v>2026</v>
      </c>
      <c r="L434" s="96">
        <v>2026</v>
      </c>
      <c r="M434" s="95">
        <v>7000</v>
      </c>
      <c r="N434" s="55">
        <f t="shared" si="6"/>
        <v>14182000</v>
      </c>
      <c r="O434" s="56">
        <v>1</v>
      </c>
      <c r="P434" s="51" t="s">
        <v>588</v>
      </c>
      <c r="Q434" s="57" t="s">
        <v>590</v>
      </c>
      <c r="R434" s="57"/>
      <c r="S434" s="57"/>
      <c r="T434" s="57"/>
    </row>
    <row r="435" spans="1:20" s="50" customFormat="1" ht="67.5">
      <c r="A435" s="13">
        <v>432</v>
      </c>
      <c r="B435" s="92" t="s">
        <v>1308</v>
      </c>
      <c r="C435" s="93" t="s">
        <v>1309</v>
      </c>
      <c r="D435" s="94" t="s">
        <v>919</v>
      </c>
      <c r="E435" s="94" t="s">
        <v>1313</v>
      </c>
      <c r="F435" s="94" t="s">
        <v>224</v>
      </c>
      <c r="G435" s="94" t="s">
        <v>1314</v>
      </c>
      <c r="H435" s="94" t="s">
        <v>1312</v>
      </c>
      <c r="I435" s="94" t="s">
        <v>256</v>
      </c>
      <c r="J435" s="94" t="s">
        <v>1080</v>
      </c>
      <c r="K435" s="95">
        <v>2078</v>
      </c>
      <c r="L435" s="96">
        <v>2078</v>
      </c>
      <c r="M435" s="95">
        <v>25000</v>
      </c>
      <c r="N435" s="55">
        <f t="shared" si="6"/>
        <v>51950000</v>
      </c>
      <c r="O435" s="56">
        <v>1</v>
      </c>
      <c r="P435" s="51" t="s">
        <v>588</v>
      </c>
      <c r="Q435" s="57" t="s">
        <v>590</v>
      </c>
      <c r="R435" s="57"/>
      <c r="S435" s="57"/>
      <c r="T435" s="57"/>
    </row>
    <row r="436" spans="1:20" s="50" customFormat="1" ht="81">
      <c r="A436" s="51">
        <v>433</v>
      </c>
      <c r="B436" s="130" t="s">
        <v>2204</v>
      </c>
      <c r="C436" s="59" t="s">
        <v>2205</v>
      </c>
      <c r="D436" s="62" t="s">
        <v>2206</v>
      </c>
      <c r="E436" s="62" t="s">
        <v>14</v>
      </c>
      <c r="F436" s="152" t="s">
        <v>224</v>
      </c>
      <c r="G436" s="62" t="s">
        <v>2207</v>
      </c>
      <c r="H436" s="62" t="s">
        <v>1998</v>
      </c>
      <c r="I436" s="62" t="s">
        <v>253</v>
      </c>
      <c r="J436" s="61" t="s">
        <v>18</v>
      </c>
      <c r="K436" s="96">
        <v>1900000</v>
      </c>
      <c r="L436" s="96">
        <v>1850000</v>
      </c>
      <c r="M436" s="139">
        <v>100</v>
      </c>
      <c r="N436" s="55">
        <f t="shared" si="6"/>
        <v>185000000</v>
      </c>
      <c r="O436" s="56">
        <v>3</v>
      </c>
      <c r="P436" s="61" t="s">
        <v>616</v>
      </c>
      <c r="Q436" s="220" t="s">
        <v>590</v>
      </c>
      <c r="R436" s="220"/>
      <c r="S436" s="220"/>
      <c r="T436" s="220"/>
    </row>
    <row r="437" spans="1:20" s="50" customFormat="1" ht="40.5">
      <c r="A437" s="13">
        <v>434</v>
      </c>
      <c r="B437" s="84" t="s">
        <v>1703</v>
      </c>
      <c r="C437" s="85" t="s">
        <v>1704</v>
      </c>
      <c r="D437" s="86" t="s">
        <v>60</v>
      </c>
      <c r="E437" s="86" t="s">
        <v>14</v>
      </c>
      <c r="F437" s="86">
        <v>24</v>
      </c>
      <c r="G437" s="86" t="s">
        <v>1705</v>
      </c>
      <c r="H437" s="86" t="s">
        <v>1706</v>
      </c>
      <c r="I437" s="86" t="s">
        <v>447</v>
      </c>
      <c r="J437" s="86" t="s">
        <v>37</v>
      </c>
      <c r="K437" s="82">
        <v>2400000</v>
      </c>
      <c r="L437" s="87">
        <v>1995000</v>
      </c>
      <c r="M437" s="82">
        <v>50</v>
      </c>
      <c r="N437" s="55">
        <f t="shared" si="6"/>
        <v>99750000</v>
      </c>
      <c r="O437" s="56">
        <v>2</v>
      </c>
      <c r="P437" s="88" t="s">
        <v>656</v>
      </c>
      <c r="Q437" s="57" t="s">
        <v>590</v>
      </c>
      <c r="R437" s="57"/>
      <c r="S437" s="57"/>
      <c r="T437" s="57"/>
    </row>
    <row r="438" spans="1:20" s="50" customFormat="1" ht="38.25">
      <c r="A438" s="51">
        <v>435</v>
      </c>
      <c r="B438" s="17" t="s">
        <v>554</v>
      </c>
      <c r="C438" s="17" t="s">
        <v>555</v>
      </c>
      <c r="D438" s="16" t="s">
        <v>496</v>
      </c>
      <c r="E438" s="18" t="s">
        <v>522</v>
      </c>
      <c r="F438" s="16" t="s">
        <v>249</v>
      </c>
      <c r="G438" s="16" t="s">
        <v>556</v>
      </c>
      <c r="H438" s="16" t="s">
        <v>541</v>
      </c>
      <c r="I438" s="16" t="s">
        <v>482</v>
      </c>
      <c r="J438" s="16" t="s">
        <v>37</v>
      </c>
      <c r="K438" s="34">
        <v>76760</v>
      </c>
      <c r="L438" s="34">
        <v>72402</v>
      </c>
      <c r="M438" s="34">
        <v>300</v>
      </c>
      <c r="N438" s="55">
        <f t="shared" si="6"/>
        <v>21720600</v>
      </c>
      <c r="O438" s="31" t="s">
        <v>2513</v>
      </c>
      <c r="P438" s="46" t="s">
        <v>588</v>
      </c>
      <c r="Q438" s="66" t="s">
        <v>590</v>
      </c>
      <c r="R438" s="66"/>
      <c r="S438" s="66"/>
      <c r="T438" s="66"/>
    </row>
    <row r="439" spans="1:20" s="50" customFormat="1" ht="40.5">
      <c r="A439" s="13">
        <v>436</v>
      </c>
      <c r="B439" s="130" t="s">
        <v>1326</v>
      </c>
      <c r="C439" s="59" t="s">
        <v>1327</v>
      </c>
      <c r="D439" s="61" t="s">
        <v>60</v>
      </c>
      <c r="E439" s="62" t="s">
        <v>932</v>
      </c>
      <c r="F439" s="61" t="s">
        <v>249</v>
      </c>
      <c r="G439" s="61" t="s">
        <v>1328</v>
      </c>
      <c r="H439" s="61" t="s">
        <v>934</v>
      </c>
      <c r="I439" s="62" t="s">
        <v>779</v>
      </c>
      <c r="J439" s="61" t="s">
        <v>237</v>
      </c>
      <c r="K439" s="112">
        <v>52500</v>
      </c>
      <c r="L439" s="80">
        <v>47880</v>
      </c>
      <c r="M439" s="112">
        <v>10000</v>
      </c>
      <c r="N439" s="55">
        <f t="shared" si="6"/>
        <v>478800000</v>
      </c>
      <c r="O439" s="56">
        <v>1</v>
      </c>
      <c r="P439" s="61" t="s">
        <v>935</v>
      </c>
      <c r="Q439" s="147" t="s">
        <v>590</v>
      </c>
      <c r="R439" s="147"/>
      <c r="S439" s="147"/>
      <c r="T439" s="147"/>
    </row>
    <row r="440" spans="1:20" s="50" customFormat="1" ht="51">
      <c r="A440" s="51">
        <v>437</v>
      </c>
      <c r="B440" s="14" t="s">
        <v>374</v>
      </c>
      <c r="C440" s="14" t="s">
        <v>182</v>
      </c>
      <c r="D440" s="13" t="s">
        <v>183</v>
      </c>
      <c r="E440" s="13" t="s">
        <v>11</v>
      </c>
      <c r="F440" s="13" t="s">
        <v>249</v>
      </c>
      <c r="G440" s="13" t="str">
        <f>VLOOKUP(B440,'[1]Mẫu số 11'!$E$11:$S$97,6,0)</f>
        <v>VN-17087-13</v>
      </c>
      <c r="H440" s="13" t="s">
        <v>322</v>
      </c>
      <c r="I440" s="13" t="s">
        <v>256</v>
      </c>
      <c r="J440" s="13" t="s">
        <v>12</v>
      </c>
      <c r="K440" s="31">
        <v>5650</v>
      </c>
      <c r="L440" s="31">
        <v>5650</v>
      </c>
      <c r="M440" s="33">
        <v>120000</v>
      </c>
      <c r="N440" s="55">
        <f t="shared" si="6"/>
        <v>678000000</v>
      </c>
      <c r="O440" s="31" t="s">
        <v>2513</v>
      </c>
      <c r="P440" s="45" t="s">
        <v>407</v>
      </c>
      <c r="Q440" s="57" t="s">
        <v>590</v>
      </c>
      <c r="R440" s="57"/>
      <c r="S440" s="57"/>
      <c r="T440" s="57"/>
    </row>
    <row r="441" spans="1:20" s="50" customFormat="1" ht="51">
      <c r="A441" s="13">
        <v>438</v>
      </c>
      <c r="B441" s="14" t="s">
        <v>375</v>
      </c>
      <c r="C441" s="14" t="s">
        <v>184</v>
      </c>
      <c r="D441" s="13" t="s">
        <v>185</v>
      </c>
      <c r="E441" s="13" t="s">
        <v>11</v>
      </c>
      <c r="F441" s="13" t="s">
        <v>249</v>
      </c>
      <c r="G441" s="13" t="str">
        <f>VLOOKUP(B441,'[1]Mẫu số 11'!$E$11:$S$97,6,0)</f>
        <v>VN-17086-13</v>
      </c>
      <c r="H441" s="13" t="s">
        <v>322</v>
      </c>
      <c r="I441" s="13" t="s">
        <v>256</v>
      </c>
      <c r="J441" s="13" t="s">
        <v>12</v>
      </c>
      <c r="K441" s="31">
        <v>7960</v>
      </c>
      <c r="L441" s="31">
        <v>7960</v>
      </c>
      <c r="M441" s="33">
        <v>5000</v>
      </c>
      <c r="N441" s="55">
        <f t="shared" si="6"/>
        <v>39800000</v>
      </c>
      <c r="O441" s="31" t="s">
        <v>2513</v>
      </c>
      <c r="P441" s="45" t="s">
        <v>407</v>
      </c>
      <c r="Q441" s="57" t="s">
        <v>590</v>
      </c>
      <c r="R441" s="57"/>
      <c r="S441" s="57"/>
      <c r="T441" s="57"/>
    </row>
    <row r="442" spans="1:20" s="50" customFormat="1" ht="40.5">
      <c r="A442" s="51">
        <v>439</v>
      </c>
      <c r="B442" s="72" t="s">
        <v>1707</v>
      </c>
      <c r="C442" s="73" t="s">
        <v>1708</v>
      </c>
      <c r="D442" s="74" t="s">
        <v>1709</v>
      </c>
      <c r="E442" s="74" t="s">
        <v>1144</v>
      </c>
      <c r="F442" s="172">
        <v>24</v>
      </c>
      <c r="G442" s="62" t="s">
        <v>1710</v>
      </c>
      <c r="H442" s="74" t="s">
        <v>1711</v>
      </c>
      <c r="I442" s="94" t="s">
        <v>577</v>
      </c>
      <c r="J442" s="51" t="s">
        <v>12</v>
      </c>
      <c r="K442" s="140">
        <v>3800</v>
      </c>
      <c r="L442" s="131">
        <v>1749</v>
      </c>
      <c r="M442" s="90">
        <v>40000</v>
      </c>
      <c r="N442" s="55">
        <f t="shared" si="6"/>
        <v>69960000</v>
      </c>
      <c r="O442" s="56">
        <v>2</v>
      </c>
      <c r="P442" s="51" t="s">
        <v>1061</v>
      </c>
      <c r="Q442" s="66" t="s">
        <v>590</v>
      </c>
      <c r="R442" s="66"/>
      <c r="S442" s="66" t="s">
        <v>590</v>
      </c>
      <c r="T442" s="66"/>
    </row>
    <row r="443" spans="1:20" s="50" customFormat="1" ht="54">
      <c r="A443" s="13">
        <v>440</v>
      </c>
      <c r="B443" s="52" t="s">
        <v>1329</v>
      </c>
      <c r="C443" s="53" t="s">
        <v>1330</v>
      </c>
      <c r="D443" s="54" t="s">
        <v>1331</v>
      </c>
      <c r="E443" s="54" t="s">
        <v>11</v>
      </c>
      <c r="F443" s="54" t="s">
        <v>249</v>
      </c>
      <c r="G443" s="54" t="s">
        <v>1332</v>
      </c>
      <c r="H443" s="54" t="s">
        <v>1333</v>
      </c>
      <c r="I443" s="54" t="s">
        <v>1334</v>
      </c>
      <c r="J443" s="54" t="s">
        <v>12</v>
      </c>
      <c r="K443" s="55">
        <v>6590</v>
      </c>
      <c r="L443" s="56">
        <v>6589</v>
      </c>
      <c r="M443" s="55">
        <v>35000</v>
      </c>
      <c r="N443" s="55">
        <f t="shared" si="6"/>
        <v>230615000</v>
      </c>
      <c r="O443" s="56">
        <v>1</v>
      </c>
      <c r="P443" s="51" t="s">
        <v>407</v>
      </c>
      <c r="Q443" s="57" t="s">
        <v>590</v>
      </c>
      <c r="R443" s="57"/>
      <c r="S443" s="57"/>
      <c r="T443" s="57" t="s">
        <v>590</v>
      </c>
    </row>
    <row r="444" spans="1:20" s="50" customFormat="1" ht="54">
      <c r="A444" s="51">
        <v>441</v>
      </c>
      <c r="B444" s="52" t="s">
        <v>1335</v>
      </c>
      <c r="C444" s="53" t="s">
        <v>1336</v>
      </c>
      <c r="D444" s="54" t="s">
        <v>1337</v>
      </c>
      <c r="E444" s="54" t="s">
        <v>11</v>
      </c>
      <c r="F444" s="54" t="s">
        <v>249</v>
      </c>
      <c r="G444" s="54" t="s">
        <v>1338</v>
      </c>
      <c r="H444" s="54" t="s">
        <v>322</v>
      </c>
      <c r="I444" s="54" t="s">
        <v>256</v>
      </c>
      <c r="J444" s="54" t="s">
        <v>12</v>
      </c>
      <c r="K444" s="55">
        <v>6500</v>
      </c>
      <c r="L444" s="56">
        <v>6500</v>
      </c>
      <c r="M444" s="55">
        <v>2000</v>
      </c>
      <c r="N444" s="55">
        <f t="shared" si="6"/>
        <v>13000000</v>
      </c>
      <c r="O444" s="56">
        <v>1</v>
      </c>
      <c r="P444" s="51" t="s">
        <v>407</v>
      </c>
      <c r="Q444" s="57" t="s">
        <v>590</v>
      </c>
      <c r="R444" s="57"/>
      <c r="S444" s="57"/>
      <c r="T444" s="57"/>
    </row>
    <row r="445" spans="1:20" s="50" customFormat="1" ht="108">
      <c r="A445" s="13">
        <v>442</v>
      </c>
      <c r="B445" s="121" t="s">
        <v>1339</v>
      </c>
      <c r="C445" s="73" t="s">
        <v>1340</v>
      </c>
      <c r="D445" s="74" t="s">
        <v>1341</v>
      </c>
      <c r="E445" s="122" t="s">
        <v>822</v>
      </c>
      <c r="F445" s="132">
        <v>40</v>
      </c>
      <c r="G445" s="122" t="s">
        <v>1342</v>
      </c>
      <c r="H445" s="122" t="s">
        <v>911</v>
      </c>
      <c r="I445" s="74" t="s">
        <v>1343</v>
      </c>
      <c r="J445" s="51" t="s">
        <v>18</v>
      </c>
      <c r="K445" s="124">
        <v>16800</v>
      </c>
      <c r="L445" s="87">
        <v>14700</v>
      </c>
      <c r="M445" s="142">
        <v>600</v>
      </c>
      <c r="N445" s="55">
        <f t="shared" si="6"/>
        <v>8820000</v>
      </c>
      <c r="O445" s="56">
        <v>1</v>
      </c>
      <c r="P445" s="51" t="s">
        <v>247</v>
      </c>
      <c r="Q445" s="147" t="s">
        <v>590</v>
      </c>
      <c r="R445" s="147"/>
      <c r="S445" s="147"/>
      <c r="T445" s="147"/>
    </row>
    <row r="446" spans="1:20" s="50" customFormat="1" ht="108">
      <c r="A446" s="51">
        <v>443</v>
      </c>
      <c r="B446" s="106" t="s">
        <v>2213</v>
      </c>
      <c r="C446" s="73" t="s">
        <v>2214</v>
      </c>
      <c r="D446" s="74" t="s">
        <v>19</v>
      </c>
      <c r="E446" s="107" t="s">
        <v>827</v>
      </c>
      <c r="F446" s="107">
        <v>36</v>
      </c>
      <c r="G446" s="107" t="s">
        <v>2215</v>
      </c>
      <c r="H446" s="107" t="s">
        <v>2216</v>
      </c>
      <c r="I446" s="74" t="s">
        <v>2069</v>
      </c>
      <c r="J446" s="51" t="s">
        <v>12</v>
      </c>
      <c r="K446" s="108">
        <v>140</v>
      </c>
      <c r="L446" s="87">
        <v>136.5</v>
      </c>
      <c r="M446" s="90">
        <v>1000</v>
      </c>
      <c r="N446" s="55">
        <f t="shared" si="6"/>
        <v>136500</v>
      </c>
      <c r="O446" s="56">
        <v>3</v>
      </c>
      <c r="P446" s="51" t="s">
        <v>247</v>
      </c>
      <c r="Q446" s="57" t="s">
        <v>590</v>
      </c>
      <c r="R446" s="57"/>
      <c r="S446" s="57"/>
      <c r="T446" s="57"/>
    </row>
    <row r="447" spans="1:20" s="50" customFormat="1" ht="108">
      <c r="A447" s="13">
        <v>444</v>
      </c>
      <c r="B447" s="106" t="s">
        <v>2217</v>
      </c>
      <c r="C447" s="73" t="s">
        <v>2214</v>
      </c>
      <c r="D447" s="74" t="s">
        <v>32</v>
      </c>
      <c r="E447" s="107" t="s">
        <v>827</v>
      </c>
      <c r="F447" s="107">
        <v>36</v>
      </c>
      <c r="G447" s="107" t="s">
        <v>2218</v>
      </c>
      <c r="H447" s="107" t="s">
        <v>2216</v>
      </c>
      <c r="I447" s="74" t="s">
        <v>2069</v>
      </c>
      <c r="J447" s="51" t="s">
        <v>12</v>
      </c>
      <c r="K447" s="108">
        <v>300</v>
      </c>
      <c r="L447" s="87">
        <v>283.5</v>
      </c>
      <c r="M447" s="90">
        <v>2000</v>
      </c>
      <c r="N447" s="55">
        <f t="shared" si="6"/>
        <v>567000</v>
      </c>
      <c r="O447" s="56">
        <v>3</v>
      </c>
      <c r="P447" s="51" t="s">
        <v>247</v>
      </c>
      <c r="Q447" s="57" t="s">
        <v>590</v>
      </c>
      <c r="R447" s="57"/>
      <c r="S447" s="57"/>
      <c r="T447" s="57"/>
    </row>
    <row r="448" spans="1:20" s="50" customFormat="1" ht="54">
      <c r="A448" s="51">
        <v>445</v>
      </c>
      <c r="B448" s="106" t="s">
        <v>2483</v>
      </c>
      <c r="C448" s="73" t="s">
        <v>2214</v>
      </c>
      <c r="D448" s="74" t="s">
        <v>2484</v>
      </c>
      <c r="E448" s="149" t="s">
        <v>909</v>
      </c>
      <c r="F448" s="107">
        <v>36</v>
      </c>
      <c r="G448" s="107" t="s">
        <v>2485</v>
      </c>
      <c r="H448" s="107" t="s">
        <v>2486</v>
      </c>
      <c r="I448" s="74" t="s">
        <v>2487</v>
      </c>
      <c r="J448" s="51" t="s">
        <v>18</v>
      </c>
      <c r="K448" s="108">
        <v>10500</v>
      </c>
      <c r="L448" s="87">
        <v>8925</v>
      </c>
      <c r="M448" s="90">
        <v>2000</v>
      </c>
      <c r="N448" s="55">
        <f t="shared" si="6"/>
        <v>17850000</v>
      </c>
      <c r="O448" s="56">
        <v>5</v>
      </c>
      <c r="P448" s="51" t="s">
        <v>247</v>
      </c>
      <c r="Q448" s="57" t="s">
        <v>590</v>
      </c>
      <c r="R448" s="57"/>
      <c r="S448" s="57"/>
      <c r="T448" s="57"/>
    </row>
    <row r="449" spans="1:20" s="50" customFormat="1" ht="40.5">
      <c r="A449" s="13">
        <v>446</v>
      </c>
      <c r="B449" s="97" t="s">
        <v>2208</v>
      </c>
      <c r="C449" s="98" t="s">
        <v>2209</v>
      </c>
      <c r="D449" s="100" t="s">
        <v>2210</v>
      </c>
      <c r="E449" s="99" t="s">
        <v>2211</v>
      </c>
      <c r="F449" s="99">
        <v>24</v>
      </c>
      <c r="G449" s="99" t="s">
        <v>2212</v>
      </c>
      <c r="H449" s="99" t="s">
        <v>1800</v>
      </c>
      <c r="I449" s="99" t="s">
        <v>253</v>
      </c>
      <c r="J449" s="99" t="s">
        <v>442</v>
      </c>
      <c r="K449" s="71">
        <v>339</v>
      </c>
      <c r="L449" s="96">
        <v>258</v>
      </c>
      <c r="M449" s="71">
        <v>1000</v>
      </c>
      <c r="N449" s="55">
        <f t="shared" si="6"/>
        <v>258000</v>
      </c>
      <c r="O449" s="56">
        <v>3</v>
      </c>
      <c r="P449" s="99" t="s">
        <v>1801</v>
      </c>
      <c r="Q449" s="57" t="s">
        <v>590</v>
      </c>
      <c r="R449" s="57"/>
      <c r="S449" s="57"/>
      <c r="T449" s="57" t="s">
        <v>590</v>
      </c>
    </row>
    <row r="450" spans="1:20" s="50" customFormat="1" ht="27">
      <c r="A450" s="51">
        <v>447</v>
      </c>
      <c r="B450" s="72" t="s">
        <v>1344</v>
      </c>
      <c r="C450" s="73" t="s">
        <v>1345</v>
      </c>
      <c r="D450" s="51" t="s">
        <v>1346</v>
      </c>
      <c r="E450" s="74" t="s">
        <v>1347</v>
      </c>
      <c r="F450" s="51">
        <v>36</v>
      </c>
      <c r="G450" s="74" t="s">
        <v>1348</v>
      </c>
      <c r="H450" s="74" t="s">
        <v>634</v>
      </c>
      <c r="I450" s="51" t="s">
        <v>302</v>
      </c>
      <c r="J450" s="51" t="s">
        <v>37</v>
      </c>
      <c r="K450" s="76">
        <v>37157</v>
      </c>
      <c r="L450" s="80">
        <v>31710</v>
      </c>
      <c r="M450" s="76">
        <v>8000</v>
      </c>
      <c r="N450" s="55">
        <f t="shared" si="6"/>
        <v>253680000</v>
      </c>
      <c r="O450" s="56">
        <v>1</v>
      </c>
      <c r="P450" s="51" t="s">
        <v>635</v>
      </c>
      <c r="Q450" s="57" t="s">
        <v>590</v>
      </c>
      <c r="R450" s="57"/>
      <c r="S450" s="57"/>
      <c r="T450" s="57"/>
    </row>
    <row r="451" spans="1:20" s="50" customFormat="1" ht="40.5">
      <c r="A451" s="13">
        <v>448</v>
      </c>
      <c r="B451" s="72" t="s">
        <v>1349</v>
      </c>
      <c r="C451" s="59" t="s">
        <v>1350</v>
      </c>
      <c r="D451" s="62" t="s">
        <v>1351</v>
      </c>
      <c r="E451" s="99" t="s">
        <v>1352</v>
      </c>
      <c r="F451" s="74">
        <v>36</v>
      </c>
      <c r="G451" s="62" t="s">
        <v>1353</v>
      </c>
      <c r="H451" s="131" t="s">
        <v>1354</v>
      </c>
      <c r="I451" s="131" t="s">
        <v>756</v>
      </c>
      <c r="J451" s="148" t="s">
        <v>37</v>
      </c>
      <c r="K451" s="83">
        <v>120000</v>
      </c>
      <c r="L451" s="91">
        <v>120000</v>
      </c>
      <c r="M451" s="83">
        <v>1000</v>
      </c>
      <c r="N451" s="55">
        <f t="shared" si="6"/>
        <v>120000000</v>
      </c>
      <c r="O451" s="56">
        <v>1</v>
      </c>
      <c r="P451" s="51" t="s">
        <v>1159</v>
      </c>
      <c r="Q451" s="57" t="s">
        <v>590</v>
      </c>
      <c r="R451" s="57"/>
      <c r="S451" s="57"/>
      <c r="T451" s="57"/>
    </row>
    <row r="452" spans="1:20" s="50" customFormat="1" ht="40.5">
      <c r="A452" s="51">
        <v>449</v>
      </c>
      <c r="B452" s="118" t="s">
        <v>1712</v>
      </c>
      <c r="C452" s="73" t="s">
        <v>1713</v>
      </c>
      <c r="D452" s="51" t="s">
        <v>1714</v>
      </c>
      <c r="E452" s="99" t="s">
        <v>1715</v>
      </c>
      <c r="F452" s="62" t="s">
        <v>639</v>
      </c>
      <c r="G452" s="62" t="s">
        <v>1716</v>
      </c>
      <c r="H452" s="62" t="s">
        <v>1604</v>
      </c>
      <c r="I452" s="51" t="s">
        <v>1605</v>
      </c>
      <c r="J452" s="51" t="s">
        <v>237</v>
      </c>
      <c r="K452" s="82">
        <v>44258</v>
      </c>
      <c r="L452" s="82">
        <v>30870</v>
      </c>
      <c r="M452" s="83">
        <v>3000</v>
      </c>
      <c r="N452" s="55">
        <f t="shared" si="6"/>
        <v>92610000</v>
      </c>
      <c r="O452" s="56">
        <v>2</v>
      </c>
      <c r="P452" s="51" t="s">
        <v>643</v>
      </c>
      <c r="Q452" s="57" t="s">
        <v>590</v>
      </c>
      <c r="R452" s="57"/>
      <c r="S452" s="57"/>
      <c r="T452" s="57"/>
    </row>
    <row r="453" spans="1:20" s="50" customFormat="1" ht="40.5">
      <c r="A453" s="13">
        <v>450</v>
      </c>
      <c r="B453" s="72" t="s">
        <v>1717</v>
      </c>
      <c r="C453" s="73" t="s">
        <v>1718</v>
      </c>
      <c r="D453" s="74" t="s">
        <v>1719</v>
      </c>
      <c r="E453" s="74" t="s">
        <v>408</v>
      </c>
      <c r="F453" s="74">
        <v>60</v>
      </c>
      <c r="G453" s="74" t="s">
        <v>1720</v>
      </c>
      <c r="H453" s="74" t="s">
        <v>1519</v>
      </c>
      <c r="I453" s="51" t="s">
        <v>1520</v>
      </c>
      <c r="J453" s="51" t="s">
        <v>18</v>
      </c>
      <c r="K453" s="90">
        <v>9200</v>
      </c>
      <c r="L453" s="91">
        <v>6195</v>
      </c>
      <c r="M453" s="90">
        <v>15000</v>
      </c>
      <c r="N453" s="55">
        <f aca="true" t="shared" si="7" ref="N453:N516">+L453*M453</f>
        <v>92925000</v>
      </c>
      <c r="O453" s="56">
        <v>2</v>
      </c>
      <c r="P453" s="51" t="s">
        <v>716</v>
      </c>
      <c r="Q453" s="57" t="s">
        <v>590</v>
      </c>
      <c r="R453" s="57"/>
      <c r="S453" s="57"/>
      <c r="T453" s="57"/>
    </row>
    <row r="454" spans="1:20" s="50" customFormat="1" ht="27">
      <c r="A454" s="51">
        <v>451</v>
      </c>
      <c r="B454" s="203" t="s">
        <v>2219</v>
      </c>
      <c r="C454" s="73" t="s">
        <v>2220</v>
      </c>
      <c r="D454" s="74" t="s">
        <v>2221</v>
      </c>
      <c r="E454" s="74" t="s">
        <v>11</v>
      </c>
      <c r="F454" s="204">
        <v>36</v>
      </c>
      <c r="G454" s="204" t="s">
        <v>2222</v>
      </c>
      <c r="H454" s="74" t="s">
        <v>1772</v>
      </c>
      <c r="I454" s="74" t="s">
        <v>253</v>
      </c>
      <c r="J454" s="51" t="s">
        <v>12</v>
      </c>
      <c r="K454" s="205">
        <v>400</v>
      </c>
      <c r="L454" s="82">
        <v>260</v>
      </c>
      <c r="M454" s="90">
        <v>300000</v>
      </c>
      <c r="N454" s="55">
        <f t="shared" si="7"/>
        <v>78000000</v>
      </c>
      <c r="O454" s="56">
        <v>3</v>
      </c>
      <c r="P454" s="51" t="s">
        <v>1773</v>
      </c>
      <c r="Q454" s="57" t="s">
        <v>590</v>
      </c>
      <c r="R454" s="57"/>
      <c r="S454" s="57"/>
      <c r="T454" s="57"/>
    </row>
    <row r="455" spans="1:20" s="50" customFormat="1" ht="40.5">
      <c r="A455" s="13">
        <v>452</v>
      </c>
      <c r="B455" s="161" t="s">
        <v>1355</v>
      </c>
      <c r="C455" s="151" t="s">
        <v>1356</v>
      </c>
      <c r="D455" s="152" t="s">
        <v>1357</v>
      </c>
      <c r="E455" s="152" t="s">
        <v>1358</v>
      </c>
      <c r="F455" s="162">
        <v>36</v>
      </c>
      <c r="G455" s="152" t="s">
        <v>1359</v>
      </c>
      <c r="H455" s="152" t="s">
        <v>1360</v>
      </c>
      <c r="I455" s="152" t="s">
        <v>779</v>
      </c>
      <c r="J455" s="152" t="s">
        <v>12</v>
      </c>
      <c r="K455" s="103">
        <v>3100</v>
      </c>
      <c r="L455" s="102">
        <v>2800</v>
      </c>
      <c r="M455" s="103">
        <v>250000</v>
      </c>
      <c r="N455" s="55">
        <f t="shared" si="7"/>
        <v>700000000</v>
      </c>
      <c r="O455" s="56">
        <v>1</v>
      </c>
      <c r="P455" s="104" t="s">
        <v>1361</v>
      </c>
      <c r="Q455" s="66" t="s">
        <v>590</v>
      </c>
      <c r="R455" s="66"/>
      <c r="S455" s="66"/>
      <c r="T455" s="66"/>
    </row>
    <row r="456" spans="1:20" s="50" customFormat="1" ht="38.25">
      <c r="A456" s="51">
        <v>453</v>
      </c>
      <c r="B456" s="17" t="s">
        <v>557</v>
      </c>
      <c r="C456" s="17" t="s">
        <v>558</v>
      </c>
      <c r="D456" s="16" t="s">
        <v>559</v>
      </c>
      <c r="E456" s="18" t="s">
        <v>429</v>
      </c>
      <c r="F456" s="16" t="s">
        <v>249</v>
      </c>
      <c r="G456" s="16" t="s">
        <v>560</v>
      </c>
      <c r="H456" s="16" t="s">
        <v>541</v>
      </c>
      <c r="I456" s="16" t="s">
        <v>482</v>
      </c>
      <c r="J456" s="16" t="s">
        <v>37</v>
      </c>
      <c r="K456" s="34">
        <v>23042</v>
      </c>
      <c r="L456" s="34">
        <v>21945</v>
      </c>
      <c r="M456" s="34">
        <v>300</v>
      </c>
      <c r="N456" s="55">
        <f t="shared" si="7"/>
        <v>6583500</v>
      </c>
      <c r="O456" s="31" t="s">
        <v>2513</v>
      </c>
      <c r="P456" s="46" t="s">
        <v>588</v>
      </c>
      <c r="Q456" s="57" t="s">
        <v>590</v>
      </c>
      <c r="R456" s="66"/>
      <c r="S456" s="66"/>
      <c r="T456" s="66" t="s">
        <v>590</v>
      </c>
    </row>
    <row r="457" spans="1:20" s="50" customFormat="1" ht="54">
      <c r="A457" s="13">
        <v>454</v>
      </c>
      <c r="B457" s="118" t="s">
        <v>2228</v>
      </c>
      <c r="C457" s="73" t="s">
        <v>2229</v>
      </c>
      <c r="D457" s="74" t="s">
        <v>853</v>
      </c>
      <c r="E457" s="74" t="s">
        <v>2230</v>
      </c>
      <c r="F457" s="74">
        <v>36</v>
      </c>
      <c r="G457" s="74" t="s">
        <v>2231</v>
      </c>
      <c r="H457" s="74" t="s">
        <v>2232</v>
      </c>
      <c r="I457" s="51" t="s">
        <v>253</v>
      </c>
      <c r="J457" s="51" t="s">
        <v>31</v>
      </c>
      <c r="K457" s="90">
        <v>350</v>
      </c>
      <c r="L457" s="83">
        <v>240</v>
      </c>
      <c r="M457" s="90">
        <v>70000</v>
      </c>
      <c r="N457" s="55">
        <f t="shared" si="7"/>
        <v>16800000</v>
      </c>
      <c r="O457" s="56">
        <v>3</v>
      </c>
      <c r="P457" s="51" t="s">
        <v>770</v>
      </c>
      <c r="Q457" s="105" t="s">
        <v>590</v>
      </c>
      <c r="R457" s="105"/>
      <c r="S457" s="105"/>
      <c r="T457" s="105"/>
    </row>
    <row r="458" spans="1:20" s="50" customFormat="1" ht="67.5">
      <c r="A458" s="51">
        <v>455</v>
      </c>
      <c r="B458" s="72" t="s">
        <v>2223</v>
      </c>
      <c r="C458" s="73" t="s">
        <v>2224</v>
      </c>
      <c r="D458" s="74" t="s">
        <v>853</v>
      </c>
      <c r="E458" s="74" t="s">
        <v>2225</v>
      </c>
      <c r="F458" s="74">
        <v>36</v>
      </c>
      <c r="G458" s="74" t="s">
        <v>2226</v>
      </c>
      <c r="H458" s="74" t="s">
        <v>2227</v>
      </c>
      <c r="I458" s="74" t="s">
        <v>253</v>
      </c>
      <c r="J458" s="74" t="s">
        <v>18</v>
      </c>
      <c r="K458" s="90">
        <v>11000</v>
      </c>
      <c r="L458" s="83">
        <v>6920</v>
      </c>
      <c r="M458" s="90">
        <v>15000</v>
      </c>
      <c r="N458" s="55">
        <f t="shared" si="7"/>
        <v>103800000</v>
      </c>
      <c r="O458" s="56">
        <v>3</v>
      </c>
      <c r="P458" s="74" t="s">
        <v>757</v>
      </c>
      <c r="Q458" s="57" t="s">
        <v>590</v>
      </c>
      <c r="R458" s="57"/>
      <c r="S458" s="57"/>
      <c r="T458" s="57"/>
    </row>
    <row r="459" spans="1:20" s="50" customFormat="1" ht="67.5">
      <c r="A459" s="13">
        <v>456</v>
      </c>
      <c r="B459" s="92" t="s">
        <v>1370</v>
      </c>
      <c r="C459" s="93" t="s">
        <v>1371</v>
      </c>
      <c r="D459" s="94" t="s">
        <v>1372</v>
      </c>
      <c r="E459" s="94" t="s">
        <v>1373</v>
      </c>
      <c r="F459" s="94" t="s">
        <v>382</v>
      </c>
      <c r="G459" s="94" t="s">
        <v>1374</v>
      </c>
      <c r="H459" s="94" t="s">
        <v>431</v>
      </c>
      <c r="I459" s="94" t="s">
        <v>357</v>
      </c>
      <c r="J459" s="94" t="s">
        <v>37</v>
      </c>
      <c r="K459" s="95">
        <v>66110</v>
      </c>
      <c r="L459" s="96">
        <v>60099</v>
      </c>
      <c r="M459" s="95">
        <v>5000</v>
      </c>
      <c r="N459" s="55">
        <f t="shared" si="7"/>
        <v>300495000</v>
      </c>
      <c r="O459" s="56">
        <v>1</v>
      </c>
      <c r="P459" s="51" t="s">
        <v>588</v>
      </c>
      <c r="Q459" s="57" t="s">
        <v>590</v>
      </c>
      <c r="R459" s="57"/>
      <c r="S459" s="57"/>
      <c r="T459" s="57" t="s">
        <v>590</v>
      </c>
    </row>
    <row r="460" spans="1:20" s="50" customFormat="1" ht="40.5">
      <c r="A460" s="51">
        <v>457</v>
      </c>
      <c r="B460" s="68" t="s">
        <v>2233</v>
      </c>
      <c r="C460" s="73" t="s">
        <v>2234</v>
      </c>
      <c r="D460" s="74" t="s">
        <v>2235</v>
      </c>
      <c r="E460" s="159" t="s">
        <v>2236</v>
      </c>
      <c r="F460" s="247">
        <v>48</v>
      </c>
      <c r="G460" s="61" t="s">
        <v>2237</v>
      </c>
      <c r="H460" s="159" t="s">
        <v>2238</v>
      </c>
      <c r="I460" s="74" t="s">
        <v>2069</v>
      </c>
      <c r="J460" s="51" t="s">
        <v>596</v>
      </c>
      <c r="K460" s="134">
        <v>15000</v>
      </c>
      <c r="L460" s="87">
        <v>12600</v>
      </c>
      <c r="M460" s="90">
        <v>6000</v>
      </c>
      <c r="N460" s="55">
        <f t="shared" si="7"/>
        <v>75600000</v>
      </c>
      <c r="O460" s="56">
        <v>3</v>
      </c>
      <c r="P460" s="51" t="s">
        <v>247</v>
      </c>
      <c r="Q460" s="57" t="s">
        <v>590</v>
      </c>
      <c r="R460" s="57"/>
      <c r="S460" s="57"/>
      <c r="T460" s="57"/>
    </row>
    <row r="461" spans="1:20" s="50" customFormat="1" ht="54">
      <c r="A461" s="13">
        <v>458</v>
      </c>
      <c r="B461" s="72" t="s">
        <v>2239</v>
      </c>
      <c r="C461" s="73" t="s">
        <v>2240</v>
      </c>
      <c r="D461" s="74" t="s">
        <v>2241</v>
      </c>
      <c r="E461" s="74" t="s">
        <v>34</v>
      </c>
      <c r="F461" s="51" t="s">
        <v>1824</v>
      </c>
      <c r="G461" s="51" t="s">
        <v>2242</v>
      </c>
      <c r="H461" s="74" t="s">
        <v>2243</v>
      </c>
      <c r="I461" s="51" t="s">
        <v>253</v>
      </c>
      <c r="J461" s="51" t="s">
        <v>37</v>
      </c>
      <c r="K461" s="76">
        <v>18000</v>
      </c>
      <c r="L461" s="77">
        <v>13650</v>
      </c>
      <c r="M461" s="90">
        <v>20000</v>
      </c>
      <c r="N461" s="55">
        <f t="shared" si="7"/>
        <v>273000000</v>
      </c>
      <c r="O461" s="56">
        <v>3</v>
      </c>
      <c r="P461" s="51" t="s">
        <v>1827</v>
      </c>
      <c r="Q461" s="57" t="s">
        <v>590</v>
      </c>
      <c r="R461" s="57"/>
      <c r="S461" s="57"/>
      <c r="T461" s="57" t="s">
        <v>590</v>
      </c>
    </row>
    <row r="462" spans="1:20" s="50" customFormat="1" ht="27">
      <c r="A462" s="51">
        <v>459</v>
      </c>
      <c r="B462" s="203" t="s">
        <v>2244</v>
      </c>
      <c r="C462" s="73" t="s">
        <v>2245</v>
      </c>
      <c r="D462" s="74" t="s">
        <v>21</v>
      </c>
      <c r="E462" s="74" t="s">
        <v>11</v>
      </c>
      <c r="F462" s="204">
        <v>36</v>
      </c>
      <c r="G462" s="204" t="s">
        <v>2246</v>
      </c>
      <c r="H462" s="74" t="s">
        <v>1772</v>
      </c>
      <c r="I462" s="74" t="s">
        <v>253</v>
      </c>
      <c r="J462" s="51" t="s">
        <v>12</v>
      </c>
      <c r="K462" s="205">
        <v>280</v>
      </c>
      <c r="L462" s="82">
        <v>120</v>
      </c>
      <c r="M462" s="90">
        <v>40000</v>
      </c>
      <c r="N462" s="55">
        <f t="shared" si="7"/>
        <v>4800000</v>
      </c>
      <c r="O462" s="56">
        <v>3</v>
      </c>
      <c r="P462" s="51" t="s">
        <v>1773</v>
      </c>
      <c r="Q462" s="57" t="s">
        <v>590</v>
      </c>
      <c r="R462" s="57"/>
      <c r="S462" s="57"/>
      <c r="T462" s="57"/>
    </row>
    <row r="463" spans="1:20" s="50" customFormat="1" ht="54">
      <c r="A463" s="13">
        <v>460</v>
      </c>
      <c r="B463" s="118" t="s">
        <v>2247</v>
      </c>
      <c r="C463" s="73" t="s">
        <v>2248</v>
      </c>
      <c r="D463" s="74" t="s">
        <v>64</v>
      </c>
      <c r="E463" s="74" t="s">
        <v>11</v>
      </c>
      <c r="F463" s="51" t="s">
        <v>1824</v>
      </c>
      <c r="G463" s="51" t="s">
        <v>2249</v>
      </c>
      <c r="H463" s="74" t="s">
        <v>2250</v>
      </c>
      <c r="I463" s="51" t="s">
        <v>253</v>
      </c>
      <c r="J463" s="51" t="s">
        <v>12</v>
      </c>
      <c r="K463" s="76">
        <v>4500</v>
      </c>
      <c r="L463" s="77">
        <v>2310</v>
      </c>
      <c r="M463" s="90">
        <v>20000</v>
      </c>
      <c r="N463" s="55">
        <f t="shared" si="7"/>
        <v>46200000</v>
      </c>
      <c r="O463" s="56">
        <v>3</v>
      </c>
      <c r="P463" s="51" t="s">
        <v>1827</v>
      </c>
      <c r="Q463" s="57" t="s">
        <v>590</v>
      </c>
      <c r="R463" s="57"/>
      <c r="S463" s="57"/>
      <c r="T463" s="57"/>
    </row>
    <row r="464" spans="1:20" s="50" customFormat="1" ht="40.5">
      <c r="A464" s="51">
        <v>461</v>
      </c>
      <c r="B464" s="118" t="s">
        <v>1362</v>
      </c>
      <c r="C464" s="73" t="s">
        <v>1363</v>
      </c>
      <c r="D464" s="74" t="s">
        <v>1364</v>
      </c>
      <c r="E464" s="74" t="s">
        <v>856</v>
      </c>
      <c r="F464" s="51">
        <v>60</v>
      </c>
      <c r="G464" s="51" t="s">
        <v>1365</v>
      </c>
      <c r="H464" s="51" t="s">
        <v>1114</v>
      </c>
      <c r="I464" s="74" t="s">
        <v>302</v>
      </c>
      <c r="J464" s="51" t="s">
        <v>18</v>
      </c>
      <c r="K464" s="134">
        <v>13523</v>
      </c>
      <c r="L464" s="87">
        <v>10500</v>
      </c>
      <c r="M464" s="142">
        <v>100</v>
      </c>
      <c r="N464" s="55">
        <f t="shared" si="7"/>
        <v>1050000</v>
      </c>
      <c r="O464" s="56">
        <v>1</v>
      </c>
      <c r="P464" s="51" t="s">
        <v>247</v>
      </c>
      <c r="Q464" s="57" t="s">
        <v>590</v>
      </c>
      <c r="R464" s="57"/>
      <c r="S464" s="57"/>
      <c r="T464" s="57"/>
    </row>
    <row r="465" spans="1:20" s="50" customFormat="1" ht="89.25">
      <c r="A465" s="13">
        <v>462</v>
      </c>
      <c r="B465" s="17" t="s">
        <v>561</v>
      </c>
      <c r="C465" s="17" t="s">
        <v>562</v>
      </c>
      <c r="D465" s="16" t="s">
        <v>563</v>
      </c>
      <c r="E465" s="18" t="s">
        <v>564</v>
      </c>
      <c r="F465" s="16" t="s">
        <v>351</v>
      </c>
      <c r="G465" s="16" t="s">
        <v>186</v>
      </c>
      <c r="H465" s="16" t="s">
        <v>565</v>
      </c>
      <c r="I465" s="16" t="s">
        <v>566</v>
      </c>
      <c r="J465" s="16" t="s">
        <v>37</v>
      </c>
      <c r="K465" s="34">
        <v>39380</v>
      </c>
      <c r="L465" s="34">
        <v>35799</v>
      </c>
      <c r="M465" s="34">
        <v>500</v>
      </c>
      <c r="N465" s="55">
        <f t="shared" si="7"/>
        <v>17899500</v>
      </c>
      <c r="O465" s="31" t="s">
        <v>2513</v>
      </c>
      <c r="P465" s="46" t="s">
        <v>588</v>
      </c>
      <c r="Q465" s="220" t="s">
        <v>590</v>
      </c>
      <c r="R465" s="220"/>
      <c r="S465" s="220"/>
      <c r="T465" s="220"/>
    </row>
    <row r="466" spans="1:20" s="50" customFormat="1" ht="54">
      <c r="A466" s="51">
        <v>463</v>
      </c>
      <c r="B466" s="52" t="s">
        <v>1366</v>
      </c>
      <c r="C466" s="53" t="s">
        <v>1367</v>
      </c>
      <c r="D466" s="54" t="s">
        <v>1368</v>
      </c>
      <c r="E466" s="54" t="s">
        <v>14</v>
      </c>
      <c r="F466" s="54" t="s">
        <v>224</v>
      </c>
      <c r="G466" s="54" t="s">
        <v>1369</v>
      </c>
      <c r="H466" s="54" t="s">
        <v>225</v>
      </c>
      <c r="I466" s="54" t="s">
        <v>226</v>
      </c>
      <c r="J466" s="54" t="s">
        <v>18</v>
      </c>
      <c r="K466" s="55">
        <v>99000</v>
      </c>
      <c r="L466" s="56">
        <v>50400</v>
      </c>
      <c r="M466" s="55">
        <v>22000</v>
      </c>
      <c r="N466" s="55">
        <f t="shared" si="7"/>
        <v>1108800000</v>
      </c>
      <c r="O466" s="56">
        <v>1</v>
      </c>
      <c r="P466" s="51" t="s">
        <v>407</v>
      </c>
      <c r="Q466" s="57" t="s">
        <v>590</v>
      </c>
      <c r="R466" s="57"/>
      <c r="S466" s="57"/>
      <c r="T466" s="57"/>
    </row>
    <row r="467" spans="1:20" s="50" customFormat="1" ht="27">
      <c r="A467" s="13">
        <v>464</v>
      </c>
      <c r="B467" s="72" t="s">
        <v>2251</v>
      </c>
      <c r="C467" s="73" t="s">
        <v>2252</v>
      </c>
      <c r="D467" s="74" t="s">
        <v>1430</v>
      </c>
      <c r="E467" s="73" t="s">
        <v>619</v>
      </c>
      <c r="F467" s="74">
        <v>36</v>
      </c>
      <c r="G467" s="73" t="s">
        <v>2253</v>
      </c>
      <c r="H467" s="74" t="s">
        <v>1756</v>
      </c>
      <c r="I467" s="73" t="s">
        <v>253</v>
      </c>
      <c r="J467" s="74" t="s">
        <v>442</v>
      </c>
      <c r="K467" s="83">
        <v>273</v>
      </c>
      <c r="L467" s="83">
        <v>273</v>
      </c>
      <c r="M467" s="83">
        <v>4000</v>
      </c>
      <c r="N467" s="55">
        <f t="shared" si="7"/>
        <v>1092000</v>
      </c>
      <c r="O467" s="56">
        <v>3</v>
      </c>
      <c r="P467" s="51" t="s">
        <v>1757</v>
      </c>
      <c r="Q467" s="209" t="s">
        <v>590</v>
      </c>
      <c r="R467" s="209"/>
      <c r="S467" s="209"/>
      <c r="T467" s="209"/>
    </row>
    <row r="468" spans="1:20" s="50" customFormat="1" ht="54">
      <c r="A468" s="51">
        <v>465</v>
      </c>
      <c r="B468" s="72" t="s">
        <v>1721</v>
      </c>
      <c r="C468" s="186" t="s">
        <v>2508</v>
      </c>
      <c r="D468" s="54" t="s">
        <v>853</v>
      </c>
      <c r="E468" s="54" t="s">
        <v>1722</v>
      </c>
      <c r="F468" s="99">
        <v>36</v>
      </c>
      <c r="G468" s="74" t="s">
        <v>1723</v>
      </c>
      <c r="H468" s="74" t="s">
        <v>1595</v>
      </c>
      <c r="I468" s="74" t="s">
        <v>253</v>
      </c>
      <c r="J468" s="75" t="s">
        <v>31</v>
      </c>
      <c r="K468" s="71">
        <v>3200</v>
      </c>
      <c r="L468" s="96">
        <v>3200</v>
      </c>
      <c r="M468" s="78">
        <v>100000</v>
      </c>
      <c r="N468" s="55">
        <f t="shared" si="7"/>
        <v>320000000</v>
      </c>
      <c r="O468" s="56">
        <v>2</v>
      </c>
      <c r="P468" s="51" t="s">
        <v>1596</v>
      </c>
      <c r="Q468" s="57" t="s">
        <v>590</v>
      </c>
      <c r="R468" s="57"/>
      <c r="S468" s="57"/>
      <c r="T468" s="57"/>
    </row>
    <row r="469" spans="1:225" s="235" customFormat="1" ht="40.5">
      <c r="A469" s="13">
        <v>466</v>
      </c>
      <c r="B469" s="92" t="s">
        <v>1375</v>
      </c>
      <c r="C469" s="93" t="s">
        <v>1376</v>
      </c>
      <c r="D469" s="94" t="s">
        <v>28</v>
      </c>
      <c r="E469" s="94" t="s">
        <v>439</v>
      </c>
      <c r="F469" s="94" t="s">
        <v>290</v>
      </c>
      <c r="G469" s="94" t="s">
        <v>1377</v>
      </c>
      <c r="H469" s="94" t="s">
        <v>1378</v>
      </c>
      <c r="I469" s="94" t="s">
        <v>1379</v>
      </c>
      <c r="J469" s="94" t="s">
        <v>442</v>
      </c>
      <c r="K469" s="95">
        <v>3590</v>
      </c>
      <c r="L469" s="96">
        <v>3590</v>
      </c>
      <c r="M469" s="95">
        <v>3500</v>
      </c>
      <c r="N469" s="55">
        <f t="shared" si="7"/>
        <v>12565000</v>
      </c>
      <c r="O469" s="56">
        <v>1</v>
      </c>
      <c r="P469" s="51" t="s">
        <v>588</v>
      </c>
      <c r="Q469" s="57" t="s">
        <v>590</v>
      </c>
      <c r="R469" s="57"/>
      <c r="S469" s="57"/>
      <c r="T469" s="57" t="s">
        <v>590</v>
      </c>
      <c r="U469" s="232" t="e">
        <f>+L469-#REF!</f>
        <v>#REF!</v>
      </c>
      <c r="V469" s="232" t="s">
        <v>590</v>
      </c>
      <c r="W469" s="233">
        <f>+AB469+AA469</f>
        <v>89.69554317548746</v>
      </c>
      <c r="X469" s="196">
        <f>+L468/L469</f>
        <v>0.8913649025069638</v>
      </c>
      <c r="Y469" s="197">
        <f>+X469*100</f>
        <v>89.13649025069638</v>
      </c>
      <c r="Z469" s="234">
        <v>91</v>
      </c>
      <c r="AA469" s="196">
        <f>+Y469*0.7</f>
        <v>62.39554317548746</v>
      </c>
      <c r="AB469" s="199">
        <f>+Z469*0.3</f>
        <v>27.3</v>
      </c>
      <c r="AC469" s="199"/>
      <c r="AD469" s="199"/>
      <c r="AE469" s="199"/>
      <c r="AF469" s="199"/>
      <c r="AG469" s="199"/>
      <c r="AH469" s="199"/>
      <c r="AI469" s="199"/>
      <c r="AJ469" s="199"/>
      <c r="AK469" s="199"/>
      <c r="AL469" s="199"/>
      <c r="AM469" s="199"/>
      <c r="AN469" s="199"/>
      <c r="AO469" s="199"/>
      <c r="AP469" s="199"/>
      <c r="AQ469" s="199"/>
      <c r="AR469" s="199"/>
      <c r="AS469" s="199"/>
      <c r="AT469" s="199"/>
      <c r="AU469" s="199"/>
      <c r="AV469" s="199"/>
      <c r="AW469" s="199"/>
      <c r="AX469" s="199"/>
      <c r="AY469" s="199"/>
      <c r="AZ469" s="199"/>
      <c r="BA469" s="199"/>
      <c r="BB469" s="199"/>
      <c r="BC469" s="199"/>
      <c r="BD469" s="199"/>
      <c r="BE469" s="199"/>
      <c r="BF469" s="199"/>
      <c r="BG469" s="199"/>
      <c r="BH469" s="199"/>
      <c r="BI469" s="199"/>
      <c r="BJ469" s="199"/>
      <c r="BK469" s="199"/>
      <c r="BL469" s="199"/>
      <c r="BM469" s="199"/>
      <c r="BN469" s="199"/>
      <c r="BO469" s="199"/>
      <c r="BP469" s="199"/>
      <c r="BQ469" s="199"/>
      <c r="BR469" s="199"/>
      <c r="BS469" s="199"/>
      <c r="BT469" s="199"/>
      <c r="BU469" s="199"/>
      <c r="BV469" s="199"/>
      <c r="BW469" s="199"/>
      <c r="BX469" s="199"/>
      <c r="BY469" s="199"/>
      <c r="BZ469" s="199"/>
      <c r="CA469" s="199"/>
      <c r="CB469" s="199"/>
      <c r="CC469" s="199"/>
      <c r="CD469" s="199"/>
      <c r="CE469" s="199"/>
      <c r="CF469" s="199"/>
      <c r="CG469" s="199"/>
      <c r="CH469" s="199"/>
      <c r="CI469" s="199"/>
      <c r="CJ469" s="199"/>
      <c r="CK469" s="199"/>
      <c r="CL469" s="199"/>
      <c r="CM469" s="199"/>
      <c r="CN469" s="199"/>
      <c r="CO469" s="199"/>
      <c r="CP469" s="199"/>
      <c r="CQ469" s="199"/>
      <c r="CR469" s="199"/>
      <c r="CS469" s="199"/>
      <c r="CT469" s="199"/>
      <c r="CU469" s="199"/>
      <c r="CV469" s="199"/>
      <c r="CW469" s="199"/>
      <c r="CX469" s="199"/>
      <c r="CY469" s="199"/>
      <c r="CZ469" s="199"/>
      <c r="DA469" s="199"/>
      <c r="DB469" s="199"/>
      <c r="DC469" s="199"/>
      <c r="DD469" s="199"/>
      <c r="DE469" s="199"/>
      <c r="DF469" s="199"/>
      <c r="DG469" s="199"/>
      <c r="DH469" s="199"/>
      <c r="DI469" s="199"/>
      <c r="DJ469" s="199"/>
      <c r="DK469" s="199"/>
      <c r="DL469" s="199"/>
      <c r="DM469" s="199"/>
      <c r="DN469" s="199"/>
      <c r="DO469" s="199"/>
      <c r="DP469" s="199"/>
      <c r="DQ469" s="199"/>
      <c r="DR469" s="199"/>
      <c r="DS469" s="199"/>
      <c r="DT469" s="199"/>
      <c r="DU469" s="199"/>
      <c r="DV469" s="199"/>
      <c r="DW469" s="199"/>
      <c r="DX469" s="199"/>
      <c r="DY469" s="199"/>
      <c r="DZ469" s="199"/>
      <c r="EA469" s="199"/>
      <c r="EB469" s="199"/>
      <c r="EC469" s="199"/>
      <c r="ED469" s="199"/>
      <c r="EE469" s="199"/>
      <c r="EF469" s="199"/>
      <c r="EG469" s="199"/>
      <c r="EH469" s="199"/>
      <c r="EI469" s="199"/>
      <c r="EJ469" s="199"/>
      <c r="EK469" s="199"/>
      <c r="EL469" s="199"/>
      <c r="EM469" s="199"/>
      <c r="EN469" s="199"/>
      <c r="EO469" s="199"/>
      <c r="EP469" s="199"/>
      <c r="EQ469" s="199"/>
      <c r="ER469" s="199"/>
      <c r="ES469" s="199"/>
      <c r="ET469" s="199"/>
      <c r="EU469" s="199"/>
      <c r="EV469" s="199"/>
      <c r="EW469" s="199"/>
      <c r="EX469" s="199"/>
      <c r="EY469" s="199"/>
      <c r="EZ469" s="199"/>
      <c r="FA469" s="199"/>
      <c r="FB469" s="199"/>
      <c r="FC469" s="199"/>
      <c r="FD469" s="199"/>
      <c r="FE469" s="199"/>
      <c r="FF469" s="199"/>
      <c r="FG469" s="199"/>
      <c r="FH469" s="199"/>
      <c r="FI469" s="199"/>
      <c r="FJ469" s="199"/>
      <c r="FK469" s="199"/>
      <c r="FL469" s="199"/>
      <c r="FM469" s="199"/>
      <c r="FN469" s="199"/>
      <c r="FO469" s="199"/>
      <c r="FP469" s="199"/>
      <c r="FQ469" s="199"/>
      <c r="FR469" s="199"/>
      <c r="FS469" s="199"/>
      <c r="FT469" s="199"/>
      <c r="FU469" s="199"/>
      <c r="FV469" s="199"/>
      <c r="FW469" s="199"/>
      <c r="FX469" s="199"/>
      <c r="FY469" s="199"/>
      <c r="FZ469" s="199"/>
      <c r="GA469" s="199"/>
      <c r="GB469" s="199"/>
      <c r="GC469" s="199"/>
      <c r="GD469" s="199"/>
      <c r="GE469" s="199"/>
      <c r="GF469" s="199"/>
      <c r="GG469" s="199"/>
      <c r="GH469" s="199"/>
      <c r="GI469" s="199"/>
      <c r="GJ469" s="199"/>
      <c r="GK469" s="199"/>
      <c r="GL469" s="199"/>
      <c r="GM469" s="199"/>
      <c r="GN469" s="199"/>
      <c r="GO469" s="199"/>
      <c r="GP469" s="199"/>
      <c r="GQ469" s="199"/>
      <c r="GR469" s="199"/>
      <c r="GS469" s="199"/>
      <c r="GT469" s="199"/>
      <c r="GU469" s="199"/>
      <c r="GV469" s="199"/>
      <c r="GW469" s="199"/>
      <c r="GX469" s="199"/>
      <c r="GY469" s="199"/>
      <c r="GZ469" s="199"/>
      <c r="HA469" s="199"/>
      <c r="HB469" s="199"/>
      <c r="HC469" s="199"/>
      <c r="HD469" s="199"/>
      <c r="HE469" s="199"/>
      <c r="HF469" s="199"/>
      <c r="HG469" s="199"/>
      <c r="HH469" s="199"/>
      <c r="HI469" s="199"/>
      <c r="HJ469" s="199"/>
      <c r="HK469" s="199"/>
      <c r="HL469" s="199"/>
      <c r="HM469" s="199"/>
      <c r="HN469" s="199"/>
      <c r="HO469" s="199"/>
      <c r="HP469" s="199"/>
      <c r="HQ469" s="199"/>
    </row>
    <row r="470" spans="1:20" s="50" customFormat="1" ht="67.5">
      <c r="A470" s="51">
        <v>467</v>
      </c>
      <c r="B470" s="72" t="s">
        <v>2254</v>
      </c>
      <c r="C470" s="73" t="s">
        <v>2255</v>
      </c>
      <c r="D470" s="74" t="s">
        <v>2173</v>
      </c>
      <c r="E470" s="74" t="s">
        <v>1810</v>
      </c>
      <c r="F470" s="74">
        <v>36</v>
      </c>
      <c r="G470" s="74" t="s">
        <v>2256</v>
      </c>
      <c r="H470" s="74" t="s">
        <v>1812</v>
      </c>
      <c r="I470" s="51" t="s">
        <v>253</v>
      </c>
      <c r="J470" s="51" t="s">
        <v>15</v>
      </c>
      <c r="K470" s="90">
        <v>9050</v>
      </c>
      <c r="L470" s="83">
        <v>7875</v>
      </c>
      <c r="M470" s="90">
        <v>45000</v>
      </c>
      <c r="N470" s="55">
        <f t="shared" si="7"/>
        <v>354375000</v>
      </c>
      <c r="O470" s="56">
        <v>3</v>
      </c>
      <c r="P470" s="51" t="s">
        <v>770</v>
      </c>
      <c r="Q470" s="57" t="s">
        <v>590</v>
      </c>
      <c r="R470" s="57"/>
      <c r="S470" s="57"/>
      <c r="T470" s="57"/>
    </row>
    <row r="471" spans="1:20" s="50" customFormat="1" ht="81">
      <c r="A471" s="13">
        <v>468</v>
      </c>
      <c r="B471" s="84" t="s">
        <v>2488</v>
      </c>
      <c r="C471" s="85" t="s">
        <v>2489</v>
      </c>
      <c r="D471" s="86" t="s">
        <v>2490</v>
      </c>
      <c r="E471" s="86" t="s">
        <v>14</v>
      </c>
      <c r="F471" s="86">
        <v>30</v>
      </c>
      <c r="G471" s="86" t="s">
        <v>2491</v>
      </c>
      <c r="H471" s="86" t="s">
        <v>2492</v>
      </c>
      <c r="I471" s="86" t="s">
        <v>2482</v>
      </c>
      <c r="J471" s="86" t="s">
        <v>37</v>
      </c>
      <c r="K471" s="82">
        <v>4350000</v>
      </c>
      <c r="L471" s="87">
        <v>3360000</v>
      </c>
      <c r="M471" s="83">
        <v>10</v>
      </c>
      <c r="N471" s="55">
        <f t="shared" si="7"/>
        <v>33600000</v>
      </c>
      <c r="O471" s="56">
        <v>5</v>
      </c>
      <c r="P471" s="88" t="s">
        <v>656</v>
      </c>
      <c r="Q471" s="57" t="s">
        <v>590</v>
      </c>
      <c r="R471" s="57"/>
      <c r="S471" s="57"/>
      <c r="T471" s="57"/>
    </row>
    <row r="472" spans="1:20" s="50" customFormat="1" ht="40.5">
      <c r="A472" s="51">
        <v>469</v>
      </c>
      <c r="B472" s="52" t="s">
        <v>1380</v>
      </c>
      <c r="C472" s="53" t="s">
        <v>1381</v>
      </c>
      <c r="D472" s="54" t="s">
        <v>1382</v>
      </c>
      <c r="E472" s="54" t="s">
        <v>14</v>
      </c>
      <c r="F472" s="54" t="s">
        <v>249</v>
      </c>
      <c r="G472" s="54" t="s">
        <v>1383</v>
      </c>
      <c r="H472" s="54" t="s">
        <v>610</v>
      </c>
      <c r="I472" s="54" t="s">
        <v>232</v>
      </c>
      <c r="J472" s="54" t="s">
        <v>27</v>
      </c>
      <c r="K472" s="55">
        <v>87300</v>
      </c>
      <c r="L472" s="56">
        <v>71000</v>
      </c>
      <c r="M472" s="55">
        <v>2500</v>
      </c>
      <c r="N472" s="55">
        <f t="shared" si="7"/>
        <v>177500000</v>
      </c>
      <c r="O472" s="56">
        <v>1</v>
      </c>
      <c r="P472" s="51" t="s">
        <v>407</v>
      </c>
      <c r="Q472" s="57" t="s">
        <v>590</v>
      </c>
      <c r="R472" s="57"/>
      <c r="S472" s="57"/>
      <c r="T472" s="57"/>
    </row>
    <row r="473" spans="1:20" s="50" customFormat="1" ht="76.5">
      <c r="A473" s="13">
        <v>470</v>
      </c>
      <c r="B473" s="14" t="s">
        <v>376</v>
      </c>
      <c r="C473" s="14" t="s">
        <v>55</v>
      </c>
      <c r="D473" s="13" t="s">
        <v>19</v>
      </c>
      <c r="E473" s="13" t="s">
        <v>11</v>
      </c>
      <c r="F473" s="13" t="s">
        <v>224</v>
      </c>
      <c r="G473" s="13" t="str">
        <f>VLOOKUP(B473,'[1]Mẫu số 11'!$E$11:$S$97,6,0)</f>
        <v>VN-18150-14</v>
      </c>
      <c r="H473" s="13" t="s">
        <v>377</v>
      </c>
      <c r="I473" s="13" t="s">
        <v>266</v>
      </c>
      <c r="J473" s="13" t="s">
        <v>12</v>
      </c>
      <c r="K473" s="31">
        <v>16170</v>
      </c>
      <c r="L473" s="31">
        <v>16170</v>
      </c>
      <c r="M473" s="33">
        <v>12000</v>
      </c>
      <c r="N473" s="55">
        <f t="shared" si="7"/>
        <v>194040000</v>
      </c>
      <c r="O473" s="31" t="s">
        <v>2513</v>
      </c>
      <c r="P473" s="45" t="s">
        <v>407</v>
      </c>
      <c r="Q473" s="57" t="s">
        <v>590</v>
      </c>
      <c r="R473" s="220"/>
      <c r="S473" s="220"/>
      <c r="T473" s="220" t="s">
        <v>590</v>
      </c>
    </row>
    <row r="474" spans="1:20" s="50" customFormat="1" ht="27">
      <c r="A474" s="51">
        <v>471</v>
      </c>
      <c r="B474" s="130" t="s">
        <v>1384</v>
      </c>
      <c r="C474" s="59" t="s">
        <v>55</v>
      </c>
      <c r="D474" s="62" t="s">
        <v>19</v>
      </c>
      <c r="E474" s="62" t="s">
        <v>11</v>
      </c>
      <c r="F474" s="62">
        <v>24</v>
      </c>
      <c r="G474" s="62" t="s">
        <v>1385</v>
      </c>
      <c r="H474" s="62" t="s">
        <v>861</v>
      </c>
      <c r="I474" s="62" t="s">
        <v>862</v>
      </c>
      <c r="J474" s="62" t="s">
        <v>12</v>
      </c>
      <c r="K474" s="96">
        <v>6450</v>
      </c>
      <c r="L474" s="131">
        <v>3885</v>
      </c>
      <c r="M474" s="96">
        <v>25000</v>
      </c>
      <c r="N474" s="55">
        <f t="shared" si="7"/>
        <v>97125000</v>
      </c>
      <c r="O474" s="56">
        <v>1</v>
      </c>
      <c r="P474" s="62" t="s">
        <v>863</v>
      </c>
      <c r="Q474" s="57" t="s">
        <v>590</v>
      </c>
      <c r="R474" s="57"/>
      <c r="S474" s="57"/>
      <c r="T474" s="57"/>
    </row>
    <row r="475" spans="1:20" s="50" customFormat="1" ht="14.25">
      <c r="A475" s="13">
        <v>472</v>
      </c>
      <c r="B475" s="213" t="s">
        <v>2257</v>
      </c>
      <c r="C475" s="214" t="s">
        <v>2258</v>
      </c>
      <c r="D475" s="295" t="s">
        <v>526</v>
      </c>
      <c r="E475" s="213" t="s">
        <v>2259</v>
      </c>
      <c r="F475" s="215">
        <v>36</v>
      </c>
      <c r="G475" s="216" t="s">
        <v>2260</v>
      </c>
      <c r="H475" s="216" t="s">
        <v>1933</v>
      </c>
      <c r="I475" s="216" t="s">
        <v>1934</v>
      </c>
      <c r="J475" s="216" t="s">
        <v>442</v>
      </c>
      <c r="K475" s="217">
        <v>102</v>
      </c>
      <c r="L475" s="96">
        <v>100.8</v>
      </c>
      <c r="M475" s="218">
        <v>120000</v>
      </c>
      <c r="N475" s="55">
        <f t="shared" si="7"/>
        <v>12096000</v>
      </c>
      <c r="O475" s="56">
        <v>3</v>
      </c>
      <c r="P475" s="219" t="s">
        <v>1933</v>
      </c>
      <c r="Q475" s="57" t="s">
        <v>590</v>
      </c>
      <c r="R475" s="57"/>
      <c r="S475" s="57"/>
      <c r="T475" s="57"/>
    </row>
    <row r="476" spans="1:20" s="50" customFormat="1" ht="14.25">
      <c r="A476" s="51">
        <v>473</v>
      </c>
      <c r="B476" s="213" t="s">
        <v>2271</v>
      </c>
      <c r="C476" s="214" t="s">
        <v>2258</v>
      </c>
      <c r="D476" s="295" t="s">
        <v>1930</v>
      </c>
      <c r="E476" s="213" t="s">
        <v>2259</v>
      </c>
      <c r="F476" s="215">
        <v>36</v>
      </c>
      <c r="G476" s="216" t="s">
        <v>2272</v>
      </c>
      <c r="H476" s="216" t="s">
        <v>1933</v>
      </c>
      <c r="I476" s="216" t="s">
        <v>1934</v>
      </c>
      <c r="J476" s="216" t="s">
        <v>442</v>
      </c>
      <c r="K476" s="217">
        <v>131</v>
      </c>
      <c r="L476" s="96">
        <v>130.2</v>
      </c>
      <c r="M476" s="218">
        <v>50000</v>
      </c>
      <c r="N476" s="55">
        <f t="shared" si="7"/>
        <v>6509999.999999999</v>
      </c>
      <c r="O476" s="56">
        <v>3</v>
      </c>
      <c r="P476" s="219" t="s">
        <v>1933</v>
      </c>
      <c r="Q476" s="57" t="s">
        <v>590</v>
      </c>
      <c r="R476" s="57"/>
      <c r="S476" s="57"/>
      <c r="T476" s="57" t="s">
        <v>590</v>
      </c>
    </row>
    <row r="477" spans="1:20" s="50" customFormat="1" ht="40.5">
      <c r="A477" s="13">
        <v>474</v>
      </c>
      <c r="B477" s="163" t="s">
        <v>1386</v>
      </c>
      <c r="C477" s="164" t="s">
        <v>1387</v>
      </c>
      <c r="D477" s="165" t="s">
        <v>599</v>
      </c>
      <c r="E477" s="164" t="s">
        <v>1388</v>
      </c>
      <c r="F477" s="165" t="s">
        <v>224</v>
      </c>
      <c r="G477" s="164" t="s">
        <v>1389</v>
      </c>
      <c r="H477" s="165" t="s">
        <v>1390</v>
      </c>
      <c r="I477" s="165" t="s">
        <v>1303</v>
      </c>
      <c r="J477" s="165" t="s">
        <v>442</v>
      </c>
      <c r="K477" s="166">
        <v>6780</v>
      </c>
      <c r="L477" s="167">
        <v>6500</v>
      </c>
      <c r="M477" s="166">
        <v>20000</v>
      </c>
      <c r="N477" s="55">
        <f t="shared" si="7"/>
        <v>130000000</v>
      </c>
      <c r="O477" s="56">
        <v>1</v>
      </c>
      <c r="P477" s="168" t="s">
        <v>411</v>
      </c>
      <c r="Q477" s="57" t="s">
        <v>590</v>
      </c>
      <c r="R477" s="57" t="s">
        <v>590</v>
      </c>
      <c r="S477" s="57"/>
      <c r="T477" s="57"/>
    </row>
    <row r="478" spans="1:20" s="50" customFormat="1" ht="54">
      <c r="A478" s="51">
        <v>475</v>
      </c>
      <c r="B478" s="106" t="s">
        <v>2261</v>
      </c>
      <c r="C478" s="73" t="s">
        <v>2262</v>
      </c>
      <c r="D478" s="51" t="s">
        <v>2263</v>
      </c>
      <c r="E478" s="107" t="s">
        <v>2264</v>
      </c>
      <c r="F478" s="107">
        <v>24</v>
      </c>
      <c r="G478" s="107" t="s">
        <v>2265</v>
      </c>
      <c r="H478" s="107" t="s">
        <v>2266</v>
      </c>
      <c r="I478" s="74" t="s">
        <v>2069</v>
      </c>
      <c r="J478" s="51" t="s">
        <v>804</v>
      </c>
      <c r="K478" s="108">
        <v>4500</v>
      </c>
      <c r="L478" s="87">
        <v>4095</v>
      </c>
      <c r="M478" s="90">
        <v>5000</v>
      </c>
      <c r="N478" s="55">
        <f t="shared" si="7"/>
        <v>20475000</v>
      </c>
      <c r="O478" s="56">
        <v>3</v>
      </c>
      <c r="P478" s="51" t="s">
        <v>247</v>
      </c>
      <c r="Q478" s="66" t="s">
        <v>590</v>
      </c>
      <c r="R478" s="66"/>
      <c r="S478" s="66"/>
      <c r="T478" s="66"/>
    </row>
    <row r="479" spans="1:20" s="50" customFormat="1" ht="54">
      <c r="A479" s="13">
        <v>476</v>
      </c>
      <c r="B479" s="130" t="s">
        <v>2267</v>
      </c>
      <c r="C479" s="73" t="s">
        <v>2262</v>
      </c>
      <c r="D479" s="51" t="s">
        <v>2268</v>
      </c>
      <c r="E479" s="62" t="s">
        <v>2269</v>
      </c>
      <c r="F479" s="62">
        <v>24</v>
      </c>
      <c r="G479" s="61" t="s">
        <v>2270</v>
      </c>
      <c r="H479" s="62" t="s">
        <v>2189</v>
      </c>
      <c r="I479" s="74" t="s">
        <v>2069</v>
      </c>
      <c r="J479" s="51" t="s">
        <v>804</v>
      </c>
      <c r="K479" s="134">
        <v>8500</v>
      </c>
      <c r="L479" s="87">
        <v>8400</v>
      </c>
      <c r="M479" s="90">
        <v>5000</v>
      </c>
      <c r="N479" s="55">
        <f t="shared" si="7"/>
        <v>42000000</v>
      </c>
      <c r="O479" s="56">
        <v>3</v>
      </c>
      <c r="P479" s="51" t="s">
        <v>247</v>
      </c>
      <c r="Q479" s="57" t="s">
        <v>590</v>
      </c>
      <c r="R479" s="57"/>
      <c r="S479" s="57"/>
      <c r="T479" s="57"/>
    </row>
    <row r="480" spans="1:20" s="50" customFormat="1" ht="38.25">
      <c r="A480" s="51">
        <v>477</v>
      </c>
      <c r="B480" s="14" t="s">
        <v>193</v>
      </c>
      <c r="C480" s="14" t="s">
        <v>191</v>
      </c>
      <c r="D480" s="13" t="s">
        <v>192</v>
      </c>
      <c r="E480" s="13" t="s">
        <v>11</v>
      </c>
      <c r="F480" s="13" t="s">
        <v>382</v>
      </c>
      <c r="G480" s="13" t="str">
        <f>VLOOKUP(B480,'[1]Mẫu số 11'!$E$11:$S$97,6,0)</f>
        <v>VN-10266-10</v>
      </c>
      <c r="H480" s="13" t="s">
        <v>383</v>
      </c>
      <c r="I480" s="13" t="s">
        <v>384</v>
      </c>
      <c r="J480" s="13" t="s">
        <v>15</v>
      </c>
      <c r="K480" s="31">
        <v>22874</v>
      </c>
      <c r="L480" s="31">
        <v>22874</v>
      </c>
      <c r="M480" s="33">
        <v>1000</v>
      </c>
      <c r="N480" s="55">
        <f t="shared" si="7"/>
        <v>22874000</v>
      </c>
      <c r="O480" s="31" t="s">
        <v>2513</v>
      </c>
      <c r="P480" s="45" t="s">
        <v>407</v>
      </c>
      <c r="Q480" s="209" t="s">
        <v>590</v>
      </c>
      <c r="R480" s="209"/>
      <c r="S480" s="209"/>
      <c r="T480" s="209"/>
    </row>
    <row r="481" spans="1:20" s="50" customFormat="1" ht="81">
      <c r="A481" s="13">
        <v>478</v>
      </c>
      <c r="B481" s="72" t="s">
        <v>1391</v>
      </c>
      <c r="C481" s="73" t="s">
        <v>1392</v>
      </c>
      <c r="D481" s="74" t="s">
        <v>1393</v>
      </c>
      <c r="E481" s="74" t="s">
        <v>1394</v>
      </c>
      <c r="F481" s="74">
        <v>36</v>
      </c>
      <c r="G481" s="74" t="s">
        <v>1395</v>
      </c>
      <c r="H481" s="152" t="s">
        <v>1396</v>
      </c>
      <c r="I481" s="152" t="s">
        <v>387</v>
      </c>
      <c r="J481" s="74" t="s">
        <v>27</v>
      </c>
      <c r="K481" s="103">
        <v>75000</v>
      </c>
      <c r="L481" s="117">
        <v>59200</v>
      </c>
      <c r="M481" s="90">
        <v>1500</v>
      </c>
      <c r="N481" s="55">
        <f t="shared" si="7"/>
        <v>88800000</v>
      </c>
      <c r="O481" s="56">
        <v>1</v>
      </c>
      <c r="P481" s="51" t="s">
        <v>783</v>
      </c>
      <c r="Q481" s="57" t="s">
        <v>590</v>
      </c>
      <c r="R481" s="57"/>
      <c r="S481" s="57"/>
      <c r="T481" s="57" t="s">
        <v>590</v>
      </c>
    </row>
    <row r="482" spans="1:20" s="50" customFormat="1" ht="51">
      <c r="A482" s="51">
        <v>479</v>
      </c>
      <c r="B482" s="14" t="s">
        <v>378</v>
      </c>
      <c r="C482" s="14" t="s">
        <v>81</v>
      </c>
      <c r="D482" s="13" t="s">
        <v>187</v>
      </c>
      <c r="E482" s="13" t="s">
        <v>63</v>
      </c>
      <c r="F482" s="13" t="s">
        <v>249</v>
      </c>
      <c r="G482" s="13" t="str">
        <f>VLOOKUP(B482,'[1]Mẫu số 11'!$E$11:$S$97,6,0)</f>
        <v>VN-13701-11</v>
      </c>
      <c r="H482" s="13" t="s">
        <v>379</v>
      </c>
      <c r="I482" s="13" t="s">
        <v>260</v>
      </c>
      <c r="J482" s="13" t="s">
        <v>18</v>
      </c>
      <c r="K482" s="31">
        <v>9364</v>
      </c>
      <c r="L482" s="31">
        <v>8513</v>
      </c>
      <c r="M482" s="33">
        <v>25000</v>
      </c>
      <c r="N482" s="55">
        <f t="shared" si="7"/>
        <v>212825000</v>
      </c>
      <c r="O482" s="31" t="s">
        <v>2513</v>
      </c>
      <c r="P482" s="45" t="s">
        <v>407</v>
      </c>
      <c r="Q482" s="57" t="s">
        <v>590</v>
      </c>
      <c r="R482" s="57"/>
      <c r="S482" s="57"/>
      <c r="T482" s="57"/>
    </row>
    <row r="483" spans="1:20" s="50" customFormat="1" ht="27">
      <c r="A483" s="13">
        <v>480</v>
      </c>
      <c r="B483" s="203" t="s">
        <v>2493</v>
      </c>
      <c r="C483" s="73" t="s">
        <v>81</v>
      </c>
      <c r="D483" s="74" t="s">
        <v>1248</v>
      </c>
      <c r="E483" s="74" t="s">
        <v>14</v>
      </c>
      <c r="F483" s="204">
        <v>36</v>
      </c>
      <c r="G483" s="204" t="s">
        <v>2494</v>
      </c>
      <c r="H483" s="74" t="s">
        <v>1772</v>
      </c>
      <c r="I483" s="74" t="s">
        <v>253</v>
      </c>
      <c r="J483" s="51" t="s">
        <v>18</v>
      </c>
      <c r="K483" s="205">
        <v>5700</v>
      </c>
      <c r="L483" s="82">
        <v>2604</v>
      </c>
      <c r="M483" s="90">
        <v>5000</v>
      </c>
      <c r="N483" s="55">
        <f t="shared" si="7"/>
        <v>13020000</v>
      </c>
      <c r="O483" s="56">
        <v>5</v>
      </c>
      <c r="P483" s="51" t="s">
        <v>1773</v>
      </c>
      <c r="Q483" s="57" t="s">
        <v>590</v>
      </c>
      <c r="R483" s="57"/>
      <c r="S483" s="57"/>
      <c r="T483" s="57"/>
    </row>
    <row r="484" spans="1:20" s="50" customFormat="1" ht="127.5">
      <c r="A484" s="51">
        <v>481</v>
      </c>
      <c r="B484" s="14" t="s">
        <v>380</v>
      </c>
      <c r="C484" s="14" t="s">
        <v>188</v>
      </c>
      <c r="D484" s="13" t="s">
        <v>189</v>
      </c>
      <c r="E484" s="13" t="s">
        <v>56</v>
      </c>
      <c r="F484" s="13" t="s">
        <v>224</v>
      </c>
      <c r="G484" s="13" t="str">
        <f>VLOOKUP(B484,'[1]Mẫu số 11'!$E$11:$S$97,6,0)</f>
        <v>VN-18791-15</v>
      </c>
      <c r="H484" s="13" t="s">
        <v>381</v>
      </c>
      <c r="I484" s="13" t="s">
        <v>313</v>
      </c>
      <c r="J484" s="13" t="s">
        <v>190</v>
      </c>
      <c r="K484" s="31">
        <v>84005</v>
      </c>
      <c r="L484" s="31">
        <v>76379</v>
      </c>
      <c r="M484" s="33">
        <v>500</v>
      </c>
      <c r="N484" s="55">
        <f t="shared" si="7"/>
        <v>38189500</v>
      </c>
      <c r="O484" s="31" t="s">
        <v>2513</v>
      </c>
      <c r="P484" s="45" t="s">
        <v>407</v>
      </c>
      <c r="Q484" s="57" t="s">
        <v>590</v>
      </c>
      <c r="R484" s="57"/>
      <c r="S484" s="57"/>
      <c r="T484" s="57" t="s">
        <v>590</v>
      </c>
    </row>
    <row r="485" spans="1:20" s="50" customFormat="1" ht="51">
      <c r="A485" s="13">
        <v>482</v>
      </c>
      <c r="B485" s="14" t="s">
        <v>385</v>
      </c>
      <c r="C485" s="14" t="s">
        <v>194</v>
      </c>
      <c r="D485" s="13" t="s">
        <v>195</v>
      </c>
      <c r="E485" s="13" t="s">
        <v>104</v>
      </c>
      <c r="F485" s="13" t="s">
        <v>224</v>
      </c>
      <c r="G485" s="13" t="str">
        <f>VLOOKUP(B485,'[1]Mẫu số 11'!$E$11:$S$97,6,0)</f>
        <v>VN-19167-15</v>
      </c>
      <c r="H485" s="13" t="s">
        <v>386</v>
      </c>
      <c r="I485" s="13" t="s">
        <v>387</v>
      </c>
      <c r="J485" s="13" t="s">
        <v>135</v>
      </c>
      <c r="K485" s="31">
        <v>305852</v>
      </c>
      <c r="L485" s="31">
        <v>278090</v>
      </c>
      <c r="M485" s="33">
        <v>100</v>
      </c>
      <c r="N485" s="55">
        <f t="shared" si="7"/>
        <v>27809000</v>
      </c>
      <c r="O485" s="31" t="s">
        <v>2513</v>
      </c>
      <c r="P485" s="45" t="s">
        <v>407</v>
      </c>
      <c r="Q485" s="57" t="s">
        <v>590</v>
      </c>
      <c r="R485" s="57"/>
      <c r="S485" s="57"/>
      <c r="T485" s="57" t="s">
        <v>590</v>
      </c>
    </row>
    <row r="486" spans="1:20" s="50" customFormat="1" ht="51">
      <c r="A486" s="51">
        <v>483</v>
      </c>
      <c r="B486" s="14" t="s">
        <v>388</v>
      </c>
      <c r="C486" s="14" t="s">
        <v>194</v>
      </c>
      <c r="D486" s="13" t="s">
        <v>196</v>
      </c>
      <c r="E486" s="13" t="s">
        <v>104</v>
      </c>
      <c r="F486" s="13" t="s">
        <v>224</v>
      </c>
      <c r="G486" s="13" t="str">
        <f>VLOOKUP(B486,'[1]Mẫu số 11'!$E$11:$S$97,6,0)</f>
        <v>VN-19166-15</v>
      </c>
      <c r="H486" s="13" t="s">
        <v>386</v>
      </c>
      <c r="I486" s="13" t="s">
        <v>387</v>
      </c>
      <c r="J486" s="13" t="s">
        <v>135</v>
      </c>
      <c r="K486" s="31">
        <v>225996</v>
      </c>
      <c r="L486" s="31">
        <v>225996</v>
      </c>
      <c r="M486" s="33">
        <v>100</v>
      </c>
      <c r="N486" s="55">
        <f t="shared" si="7"/>
        <v>22599600</v>
      </c>
      <c r="O486" s="31" t="s">
        <v>2513</v>
      </c>
      <c r="P486" s="45" t="s">
        <v>407</v>
      </c>
      <c r="Q486" s="66" t="s">
        <v>590</v>
      </c>
      <c r="R486" s="66"/>
      <c r="S486" s="66"/>
      <c r="T486" s="66"/>
    </row>
    <row r="487" spans="1:20" s="50" customFormat="1" ht="51">
      <c r="A487" s="13">
        <v>484</v>
      </c>
      <c r="B487" s="14" t="s">
        <v>389</v>
      </c>
      <c r="C487" s="14" t="s">
        <v>194</v>
      </c>
      <c r="D487" s="13" t="s">
        <v>197</v>
      </c>
      <c r="E487" s="13" t="s">
        <v>104</v>
      </c>
      <c r="F487" s="13" t="s">
        <v>224</v>
      </c>
      <c r="G487" s="13" t="str">
        <f>VLOOKUP(B487,'[1]Mẫu số 11'!$E$11:$S$97,6,0)</f>
        <v>VN-19168-15</v>
      </c>
      <c r="H487" s="13" t="s">
        <v>386</v>
      </c>
      <c r="I487" s="13" t="s">
        <v>387</v>
      </c>
      <c r="J487" s="13" t="s">
        <v>135</v>
      </c>
      <c r="K487" s="31">
        <v>191139</v>
      </c>
      <c r="L487" s="31">
        <v>191139</v>
      </c>
      <c r="M487" s="33">
        <v>100</v>
      </c>
      <c r="N487" s="55">
        <f t="shared" si="7"/>
        <v>19113900</v>
      </c>
      <c r="O487" s="31" t="s">
        <v>2513</v>
      </c>
      <c r="P487" s="45" t="s">
        <v>407</v>
      </c>
      <c r="Q487" s="209" t="s">
        <v>590</v>
      </c>
      <c r="R487" s="209"/>
      <c r="S487" s="209"/>
      <c r="T487" s="209"/>
    </row>
    <row r="488" spans="1:20" s="50" customFormat="1" ht="51">
      <c r="A488" s="51">
        <v>485</v>
      </c>
      <c r="B488" s="14" t="s">
        <v>390</v>
      </c>
      <c r="C488" s="14" t="s">
        <v>198</v>
      </c>
      <c r="D488" s="13" t="s">
        <v>199</v>
      </c>
      <c r="E488" s="13" t="s">
        <v>104</v>
      </c>
      <c r="F488" s="13" t="s">
        <v>224</v>
      </c>
      <c r="G488" s="13" t="str">
        <f>VLOOKUP(B488,'[1]Mẫu số 11'!$E$11:$S$97,6,0)</f>
        <v>VN-15447-12</v>
      </c>
      <c r="H488" s="13" t="s">
        <v>391</v>
      </c>
      <c r="I488" s="13" t="s">
        <v>263</v>
      </c>
      <c r="J488" s="13" t="s">
        <v>17</v>
      </c>
      <c r="K488" s="31">
        <v>259147</v>
      </c>
      <c r="L488" s="31">
        <v>259147</v>
      </c>
      <c r="M488" s="33">
        <v>300</v>
      </c>
      <c r="N488" s="55">
        <f t="shared" si="7"/>
        <v>77744100</v>
      </c>
      <c r="O488" s="31" t="s">
        <v>2513</v>
      </c>
      <c r="P488" s="45" t="s">
        <v>407</v>
      </c>
      <c r="Q488" s="57" t="s">
        <v>590</v>
      </c>
      <c r="R488" s="57"/>
      <c r="S488" s="57"/>
      <c r="T488" s="57" t="s">
        <v>590</v>
      </c>
    </row>
    <row r="489" spans="1:20" s="50" customFormat="1" ht="54">
      <c r="A489" s="13">
        <v>486</v>
      </c>
      <c r="B489" s="72" t="s">
        <v>2273</v>
      </c>
      <c r="C489" s="73" t="s">
        <v>2274</v>
      </c>
      <c r="D489" s="51" t="s">
        <v>2275</v>
      </c>
      <c r="E489" s="51" t="s">
        <v>11</v>
      </c>
      <c r="F489" s="74" t="s">
        <v>224</v>
      </c>
      <c r="G489" s="74" t="s">
        <v>2276</v>
      </c>
      <c r="H489" s="62" t="s">
        <v>1777</v>
      </c>
      <c r="I489" s="74" t="s">
        <v>253</v>
      </c>
      <c r="J489" s="51" t="s">
        <v>25</v>
      </c>
      <c r="K489" s="206">
        <v>10000</v>
      </c>
      <c r="L489" s="207">
        <v>7500</v>
      </c>
      <c r="M489" s="90">
        <v>2000</v>
      </c>
      <c r="N489" s="55">
        <f t="shared" si="7"/>
        <v>15000000</v>
      </c>
      <c r="O489" s="56">
        <v>3</v>
      </c>
      <c r="P489" s="51" t="s">
        <v>1779</v>
      </c>
      <c r="Q489" s="57" t="s">
        <v>590</v>
      </c>
      <c r="R489" s="57"/>
      <c r="S489" s="57"/>
      <c r="T489" s="57"/>
    </row>
    <row r="490" spans="1:20" s="50" customFormat="1" ht="67.5">
      <c r="A490" s="51">
        <v>487</v>
      </c>
      <c r="B490" s="52" t="s">
        <v>2277</v>
      </c>
      <c r="C490" s="53" t="s">
        <v>2278</v>
      </c>
      <c r="D490" s="54" t="s">
        <v>2279</v>
      </c>
      <c r="E490" s="54" t="s">
        <v>11</v>
      </c>
      <c r="F490" s="54" t="s">
        <v>224</v>
      </c>
      <c r="G490" s="54" t="s">
        <v>2280</v>
      </c>
      <c r="H490" s="54" t="s">
        <v>2281</v>
      </c>
      <c r="I490" s="54" t="s">
        <v>253</v>
      </c>
      <c r="J490" s="54" t="s">
        <v>27</v>
      </c>
      <c r="K490" s="55">
        <v>23334</v>
      </c>
      <c r="L490" s="56">
        <v>20963</v>
      </c>
      <c r="M490" s="55">
        <v>500</v>
      </c>
      <c r="N490" s="55">
        <f t="shared" si="7"/>
        <v>10481500</v>
      </c>
      <c r="O490" s="56">
        <v>3</v>
      </c>
      <c r="P490" s="51" t="s">
        <v>407</v>
      </c>
      <c r="Q490" s="57" t="s">
        <v>590</v>
      </c>
      <c r="R490" s="57"/>
      <c r="S490" s="57"/>
      <c r="T490" s="57" t="s">
        <v>590</v>
      </c>
    </row>
    <row r="491" spans="1:20" s="50" customFormat="1" ht="81">
      <c r="A491" s="13">
        <v>488</v>
      </c>
      <c r="B491" s="92" t="s">
        <v>1397</v>
      </c>
      <c r="C491" s="93" t="s">
        <v>1398</v>
      </c>
      <c r="D491" s="94" t="s">
        <v>1399</v>
      </c>
      <c r="E491" s="94" t="s">
        <v>1400</v>
      </c>
      <c r="F491" s="94" t="s">
        <v>224</v>
      </c>
      <c r="G491" s="94" t="s">
        <v>1401</v>
      </c>
      <c r="H491" s="94" t="s">
        <v>1402</v>
      </c>
      <c r="I491" s="94" t="s">
        <v>1403</v>
      </c>
      <c r="J491" s="94" t="s">
        <v>37</v>
      </c>
      <c r="K491" s="95">
        <v>22000</v>
      </c>
      <c r="L491" s="96">
        <v>18500</v>
      </c>
      <c r="M491" s="95">
        <v>6000</v>
      </c>
      <c r="N491" s="55">
        <f t="shared" si="7"/>
        <v>111000000</v>
      </c>
      <c r="O491" s="56">
        <v>1</v>
      </c>
      <c r="P491" s="51" t="s">
        <v>588</v>
      </c>
      <c r="Q491" s="57" t="s">
        <v>590</v>
      </c>
      <c r="R491" s="57"/>
      <c r="S491" s="57"/>
      <c r="T491" s="57"/>
    </row>
    <row r="492" spans="1:20" s="50" customFormat="1" ht="102">
      <c r="A492" s="51">
        <v>489</v>
      </c>
      <c r="B492" s="14" t="s">
        <v>392</v>
      </c>
      <c r="C492" s="14" t="s">
        <v>200</v>
      </c>
      <c r="D492" s="13" t="s">
        <v>201</v>
      </c>
      <c r="E492" s="13" t="s">
        <v>11</v>
      </c>
      <c r="F492" s="13" t="s">
        <v>249</v>
      </c>
      <c r="G492" s="13" t="str">
        <f>VLOOKUP(B492,'[1]Mẫu số 11'!$E$11:$S$97,6,0)</f>
        <v>VN-17249-13</v>
      </c>
      <c r="H492" s="13" t="s">
        <v>393</v>
      </c>
      <c r="I492" s="13" t="s">
        <v>394</v>
      </c>
      <c r="J492" s="13" t="s">
        <v>26</v>
      </c>
      <c r="K492" s="31">
        <v>16007</v>
      </c>
      <c r="L492" s="31">
        <v>16006</v>
      </c>
      <c r="M492" s="33">
        <v>1000</v>
      </c>
      <c r="N492" s="55">
        <f t="shared" si="7"/>
        <v>16006000</v>
      </c>
      <c r="O492" s="31" t="s">
        <v>2513</v>
      </c>
      <c r="P492" s="45" t="s">
        <v>407</v>
      </c>
      <c r="Q492" s="57" t="s">
        <v>590</v>
      </c>
      <c r="R492" s="57"/>
      <c r="S492" s="57"/>
      <c r="T492" s="57"/>
    </row>
    <row r="493" spans="1:20" s="50" customFormat="1" ht="76.5">
      <c r="A493" s="13">
        <v>490</v>
      </c>
      <c r="B493" s="14" t="s">
        <v>395</v>
      </c>
      <c r="C493" s="14" t="s">
        <v>57</v>
      </c>
      <c r="D493" s="13" t="s">
        <v>46</v>
      </c>
      <c r="E493" s="13" t="s">
        <v>47</v>
      </c>
      <c r="F493" s="13" t="s">
        <v>249</v>
      </c>
      <c r="G493" s="13" t="str">
        <f>VLOOKUP(B493,'[1]Mẫu số 11'!$E$11:$S$97,6,0)</f>
        <v>VN-9914-10</v>
      </c>
      <c r="H493" s="13" t="s">
        <v>396</v>
      </c>
      <c r="I493" s="13" t="s">
        <v>263</v>
      </c>
      <c r="J493" s="13" t="s">
        <v>15</v>
      </c>
      <c r="K493" s="31">
        <v>3865969</v>
      </c>
      <c r="L493" s="31">
        <v>3578600</v>
      </c>
      <c r="M493" s="33">
        <v>100</v>
      </c>
      <c r="N493" s="55">
        <f t="shared" si="7"/>
        <v>357860000</v>
      </c>
      <c r="O493" s="31" t="s">
        <v>2513</v>
      </c>
      <c r="P493" s="45" t="s">
        <v>407</v>
      </c>
      <c r="Q493" s="57" t="s">
        <v>590</v>
      </c>
      <c r="R493" s="57"/>
      <c r="S493" s="57"/>
      <c r="T493" s="57"/>
    </row>
    <row r="494" spans="1:20" s="50" customFormat="1" ht="40.5">
      <c r="A494" s="51">
        <v>491</v>
      </c>
      <c r="B494" s="130" t="s">
        <v>1404</v>
      </c>
      <c r="C494" s="59" t="s">
        <v>57</v>
      </c>
      <c r="D494" s="62" t="s">
        <v>46</v>
      </c>
      <c r="E494" s="62" t="s">
        <v>47</v>
      </c>
      <c r="F494" s="138" t="s">
        <v>230</v>
      </c>
      <c r="G494" s="62" t="s">
        <v>1405</v>
      </c>
      <c r="H494" s="62" t="s">
        <v>1054</v>
      </c>
      <c r="I494" s="61" t="s">
        <v>1055</v>
      </c>
      <c r="J494" s="61" t="s">
        <v>15</v>
      </c>
      <c r="K494" s="96">
        <v>2600000</v>
      </c>
      <c r="L494" s="70">
        <v>2156000</v>
      </c>
      <c r="M494" s="139">
        <v>200</v>
      </c>
      <c r="N494" s="55">
        <f t="shared" si="7"/>
        <v>431200000</v>
      </c>
      <c r="O494" s="56">
        <v>1</v>
      </c>
      <c r="P494" s="61" t="s">
        <v>616</v>
      </c>
      <c r="Q494" s="57" t="s">
        <v>590</v>
      </c>
      <c r="R494" s="66"/>
      <c r="S494" s="66"/>
      <c r="T494" s="66" t="s">
        <v>590</v>
      </c>
    </row>
    <row r="495" spans="1:20" s="50" customFormat="1" ht="38.25">
      <c r="A495" s="13">
        <v>492</v>
      </c>
      <c r="B495" s="14" t="s">
        <v>397</v>
      </c>
      <c r="C495" s="14" t="s">
        <v>202</v>
      </c>
      <c r="D495" s="13" t="s">
        <v>33</v>
      </c>
      <c r="E495" s="13" t="s">
        <v>11</v>
      </c>
      <c r="F495" s="13" t="s">
        <v>230</v>
      </c>
      <c r="G495" s="13" t="str">
        <f>VLOOKUP(B495,'[1]Mẫu số 11'!$E$11:$S$97,6,0)</f>
        <v>VN-17542-13</v>
      </c>
      <c r="H495" s="13" t="s">
        <v>259</v>
      </c>
      <c r="I495" s="13" t="s">
        <v>260</v>
      </c>
      <c r="J495" s="13" t="s">
        <v>12</v>
      </c>
      <c r="K495" s="31">
        <v>116640</v>
      </c>
      <c r="L495" s="31">
        <v>116640</v>
      </c>
      <c r="M495" s="33">
        <v>1000</v>
      </c>
      <c r="N495" s="55">
        <f t="shared" si="7"/>
        <v>116640000</v>
      </c>
      <c r="O495" s="31" t="s">
        <v>2513</v>
      </c>
      <c r="P495" s="45" t="s">
        <v>407</v>
      </c>
      <c r="Q495" s="209" t="s">
        <v>590</v>
      </c>
      <c r="R495" s="209"/>
      <c r="S495" s="209"/>
      <c r="T495" s="209"/>
    </row>
    <row r="496" spans="1:20" s="50" customFormat="1" ht="54">
      <c r="A496" s="51">
        <v>493</v>
      </c>
      <c r="B496" s="118" t="s">
        <v>2282</v>
      </c>
      <c r="C496" s="73" t="s">
        <v>2283</v>
      </c>
      <c r="D496" s="74" t="s">
        <v>2284</v>
      </c>
      <c r="E496" s="74" t="s">
        <v>11</v>
      </c>
      <c r="F496" s="51" t="s">
        <v>1824</v>
      </c>
      <c r="G496" s="51" t="s">
        <v>2285</v>
      </c>
      <c r="H496" s="74" t="s">
        <v>2286</v>
      </c>
      <c r="I496" s="51" t="s">
        <v>253</v>
      </c>
      <c r="J496" s="51" t="s">
        <v>442</v>
      </c>
      <c r="K496" s="76">
        <v>2000</v>
      </c>
      <c r="L496" s="77">
        <v>1470</v>
      </c>
      <c r="M496" s="90">
        <v>90000</v>
      </c>
      <c r="N496" s="55">
        <f t="shared" si="7"/>
        <v>132300000</v>
      </c>
      <c r="O496" s="56">
        <v>3</v>
      </c>
      <c r="P496" s="51" t="s">
        <v>1827</v>
      </c>
      <c r="Q496" s="57" t="s">
        <v>590</v>
      </c>
      <c r="R496" s="57"/>
      <c r="S496" s="57"/>
      <c r="T496" s="57" t="s">
        <v>590</v>
      </c>
    </row>
    <row r="497" spans="1:20" s="50" customFormat="1" ht="27">
      <c r="A497" s="13">
        <v>494</v>
      </c>
      <c r="B497" s="72" t="s">
        <v>1724</v>
      </c>
      <c r="C497" s="73" t="s">
        <v>1725</v>
      </c>
      <c r="D497" s="74" t="s">
        <v>1726</v>
      </c>
      <c r="E497" s="74" t="s">
        <v>11</v>
      </c>
      <c r="F497" s="74" t="s">
        <v>224</v>
      </c>
      <c r="G497" s="74" t="s">
        <v>1727</v>
      </c>
      <c r="H497" s="74" t="s">
        <v>1525</v>
      </c>
      <c r="I497" s="74" t="s">
        <v>253</v>
      </c>
      <c r="J497" s="51" t="s">
        <v>12</v>
      </c>
      <c r="K497" s="82">
        <v>660</v>
      </c>
      <c r="L497" s="87">
        <v>660</v>
      </c>
      <c r="M497" s="83">
        <v>90000</v>
      </c>
      <c r="N497" s="55">
        <f t="shared" si="7"/>
        <v>59400000</v>
      </c>
      <c r="O497" s="56">
        <v>2</v>
      </c>
      <c r="P497" s="51" t="s">
        <v>1005</v>
      </c>
      <c r="Q497" s="57" t="s">
        <v>590</v>
      </c>
      <c r="R497" s="57"/>
      <c r="S497" s="57"/>
      <c r="T497" s="57" t="s">
        <v>590</v>
      </c>
    </row>
    <row r="498" spans="1:20" s="50" customFormat="1" ht="54">
      <c r="A498" s="51">
        <v>495</v>
      </c>
      <c r="B498" s="52" t="s">
        <v>1406</v>
      </c>
      <c r="C498" s="53" t="s">
        <v>1407</v>
      </c>
      <c r="D498" s="54" t="s">
        <v>58</v>
      </c>
      <c r="E498" s="54" t="s">
        <v>11</v>
      </c>
      <c r="F498" s="54" t="s">
        <v>249</v>
      </c>
      <c r="G498" s="54" t="s">
        <v>1408</v>
      </c>
      <c r="H498" s="54" t="s">
        <v>288</v>
      </c>
      <c r="I498" s="54" t="s">
        <v>226</v>
      </c>
      <c r="J498" s="54" t="s">
        <v>26</v>
      </c>
      <c r="K498" s="55">
        <v>838</v>
      </c>
      <c r="L498" s="56">
        <v>838</v>
      </c>
      <c r="M498" s="55">
        <v>20000</v>
      </c>
      <c r="N498" s="55">
        <f t="shared" si="7"/>
        <v>16760000</v>
      </c>
      <c r="O498" s="56">
        <v>1</v>
      </c>
      <c r="P498" s="51" t="s">
        <v>407</v>
      </c>
      <c r="Q498" s="57" t="s">
        <v>590</v>
      </c>
      <c r="R498" s="57"/>
      <c r="S498" s="57"/>
      <c r="T498" s="57"/>
    </row>
    <row r="499" spans="1:20" s="50" customFormat="1" ht="40.5">
      <c r="A499" s="13">
        <v>496</v>
      </c>
      <c r="B499" s="52" t="s">
        <v>1409</v>
      </c>
      <c r="C499" s="53" t="s">
        <v>1410</v>
      </c>
      <c r="D499" s="54" t="s">
        <v>1411</v>
      </c>
      <c r="E499" s="54" t="s">
        <v>11</v>
      </c>
      <c r="F499" s="54" t="s">
        <v>249</v>
      </c>
      <c r="G499" s="54" t="s">
        <v>1412</v>
      </c>
      <c r="H499" s="54" t="s">
        <v>364</v>
      </c>
      <c r="I499" s="54" t="s">
        <v>226</v>
      </c>
      <c r="J499" s="54" t="s">
        <v>27</v>
      </c>
      <c r="K499" s="55">
        <v>53300</v>
      </c>
      <c r="L499" s="56">
        <v>53300</v>
      </c>
      <c r="M499" s="55">
        <v>500</v>
      </c>
      <c r="N499" s="55">
        <f t="shared" si="7"/>
        <v>26650000</v>
      </c>
      <c r="O499" s="56">
        <v>1</v>
      </c>
      <c r="P499" s="51" t="s">
        <v>407</v>
      </c>
      <c r="Q499" s="114" t="s">
        <v>590</v>
      </c>
      <c r="R499" s="114"/>
      <c r="S499" s="114"/>
      <c r="T499" s="114"/>
    </row>
    <row r="500" spans="1:20" s="50" customFormat="1" ht="27">
      <c r="A500" s="51">
        <v>497</v>
      </c>
      <c r="B500" s="130" t="s">
        <v>1413</v>
      </c>
      <c r="C500" s="59" t="s">
        <v>1414</v>
      </c>
      <c r="D500" s="62" t="s">
        <v>19</v>
      </c>
      <c r="E500" s="62" t="s">
        <v>11</v>
      </c>
      <c r="F500" s="62">
        <v>36</v>
      </c>
      <c r="G500" s="62" t="s">
        <v>1415</v>
      </c>
      <c r="H500" s="62" t="s">
        <v>861</v>
      </c>
      <c r="I500" s="62" t="s">
        <v>862</v>
      </c>
      <c r="J500" s="62" t="s">
        <v>12</v>
      </c>
      <c r="K500" s="96">
        <v>2150</v>
      </c>
      <c r="L500" s="131">
        <v>1560</v>
      </c>
      <c r="M500" s="96">
        <v>250000</v>
      </c>
      <c r="N500" s="55">
        <f t="shared" si="7"/>
        <v>390000000</v>
      </c>
      <c r="O500" s="56">
        <v>1</v>
      </c>
      <c r="P500" s="62" t="s">
        <v>863</v>
      </c>
      <c r="Q500" s="57" t="s">
        <v>590</v>
      </c>
      <c r="R500" s="57"/>
      <c r="S500" s="57"/>
      <c r="T500" s="57"/>
    </row>
    <row r="501" spans="1:20" s="50" customFormat="1" ht="27">
      <c r="A501" s="13">
        <v>498</v>
      </c>
      <c r="B501" s="231" t="s">
        <v>2287</v>
      </c>
      <c r="C501" s="73" t="s">
        <v>2288</v>
      </c>
      <c r="D501" s="74" t="s">
        <v>2289</v>
      </c>
      <c r="E501" s="72" t="s">
        <v>2290</v>
      </c>
      <c r="F501" s="204">
        <v>24</v>
      </c>
      <c r="G501" s="204" t="s">
        <v>2291</v>
      </c>
      <c r="H501" s="74" t="s">
        <v>1772</v>
      </c>
      <c r="I501" s="74" t="s">
        <v>253</v>
      </c>
      <c r="J501" s="51" t="s">
        <v>2292</v>
      </c>
      <c r="K501" s="205">
        <v>145000</v>
      </c>
      <c r="L501" s="82">
        <v>139000</v>
      </c>
      <c r="M501" s="142">
        <v>600</v>
      </c>
      <c r="N501" s="55">
        <f t="shared" si="7"/>
        <v>83400000</v>
      </c>
      <c r="O501" s="56">
        <v>3</v>
      </c>
      <c r="P501" s="51" t="s">
        <v>1773</v>
      </c>
      <c r="Q501" s="57" t="s">
        <v>590</v>
      </c>
      <c r="R501" s="57"/>
      <c r="S501" s="57"/>
      <c r="T501" s="57"/>
    </row>
    <row r="502" spans="1:20" s="50" customFormat="1" ht="67.5">
      <c r="A502" s="51">
        <v>499</v>
      </c>
      <c r="B502" s="68" t="s">
        <v>2293</v>
      </c>
      <c r="C502" s="210" t="s">
        <v>2288</v>
      </c>
      <c r="D502" s="61" t="s">
        <v>2235</v>
      </c>
      <c r="E502" s="62" t="s">
        <v>2294</v>
      </c>
      <c r="F502" s="61">
        <v>24</v>
      </c>
      <c r="G502" s="62" t="s">
        <v>2295</v>
      </c>
      <c r="H502" s="62" t="s">
        <v>1839</v>
      </c>
      <c r="I502" s="61" t="s">
        <v>253</v>
      </c>
      <c r="J502" s="61" t="s">
        <v>596</v>
      </c>
      <c r="K502" s="71">
        <v>760</v>
      </c>
      <c r="L502" s="96">
        <v>441</v>
      </c>
      <c r="M502" s="71">
        <v>4000</v>
      </c>
      <c r="N502" s="55">
        <f t="shared" si="7"/>
        <v>1764000</v>
      </c>
      <c r="O502" s="56">
        <v>3</v>
      </c>
      <c r="P502" s="61" t="s">
        <v>1840</v>
      </c>
      <c r="Q502" s="57" t="s">
        <v>590</v>
      </c>
      <c r="R502" s="57"/>
      <c r="S502" s="57"/>
      <c r="T502" s="57"/>
    </row>
    <row r="503" spans="1:20" s="50" customFormat="1" ht="27">
      <c r="A503" s="13">
        <v>500</v>
      </c>
      <c r="B503" s="72" t="s">
        <v>1416</v>
      </c>
      <c r="C503" s="79" t="s">
        <v>1417</v>
      </c>
      <c r="D503" s="51" t="s">
        <v>450</v>
      </c>
      <c r="E503" s="74" t="s">
        <v>1418</v>
      </c>
      <c r="F503" s="51">
        <v>36</v>
      </c>
      <c r="G503" s="74" t="s">
        <v>1419</v>
      </c>
      <c r="H503" s="74" t="s">
        <v>634</v>
      </c>
      <c r="I503" s="51" t="s">
        <v>302</v>
      </c>
      <c r="J503" s="51" t="s">
        <v>442</v>
      </c>
      <c r="K503" s="76">
        <v>2844</v>
      </c>
      <c r="L503" s="80">
        <v>1770</v>
      </c>
      <c r="M503" s="76">
        <v>150000</v>
      </c>
      <c r="N503" s="55">
        <f t="shared" si="7"/>
        <v>265500000</v>
      </c>
      <c r="O503" s="56">
        <v>1</v>
      </c>
      <c r="P503" s="51" t="s">
        <v>635</v>
      </c>
      <c r="Q503" s="57" t="s">
        <v>590</v>
      </c>
      <c r="R503" s="57"/>
      <c r="S503" s="57"/>
      <c r="T503" s="57"/>
    </row>
    <row r="504" spans="1:20" s="50" customFormat="1" ht="38.25">
      <c r="A504" s="51">
        <v>501</v>
      </c>
      <c r="B504" s="14" t="s">
        <v>398</v>
      </c>
      <c r="C504" s="14" t="s">
        <v>59</v>
      </c>
      <c r="D504" s="13" t="s">
        <v>203</v>
      </c>
      <c r="E504" s="13" t="s">
        <v>11</v>
      </c>
      <c r="F504" s="13" t="s">
        <v>249</v>
      </c>
      <c r="G504" s="13" t="str">
        <f>VLOOKUP(B504,'[1]Mẫu số 11'!$E$11:$S$97,6,0)</f>
        <v>VN-16854-13</v>
      </c>
      <c r="H504" s="13" t="s">
        <v>399</v>
      </c>
      <c r="I504" s="13" t="s">
        <v>236</v>
      </c>
      <c r="J504" s="13" t="s">
        <v>12</v>
      </c>
      <c r="K504" s="31">
        <v>1975</v>
      </c>
      <c r="L504" s="31">
        <v>1975</v>
      </c>
      <c r="M504" s="33">
        <v>6000</v>
      </c>
      <c r="N504" s="55">
        <f t="shared" si="7"/>
        <v>11850000</v>
      </c>
      <c r="O504" s="31" t="s">
        <v>2513</v>
      </c>
      <c r="P504" s="45" t="s">
        <v>407</v>
      </c>
      <c r="Q504" s="57" t="s">
        <v>590</v>
      </c>
      <c r="R504" s="57"/>
      <c r="S504" s="57"/>
      <c r="T504" s="57"/>
    </row>
    <row r="505" spans="1:20" s="50" customFormat="1" ht="108">
      <c r="A505" s="13">
        <v>502</v>
      </c>
      <c r="B505" s="130" t="s">
        <v>1420</v>
      </c>
      <c r="C505" s="59" t="s">
        <v>1421</v>
      </c>
      <c r="D505" s="62" t="s">
        <v>28</v>
      </c>
      <c r="E505" s="62" t="s">
        <v>11</v>
      </c>
      <c r="F505" s="62">
        <v>48</v>
      </c>
      <c r="G505" s="62" t="s">
        <v>1422</v>
      </c>
      <c r="H505" s="62" t="s">
        <v>1423</v>
      </c>
      <c r="I505" s="62" t="s">
        <v>387</v>
      </c>
      <c r="J505" s="62" t="s">
        <v>26</v>
      </c>
      <c r="K505" s="96">
        <v>2600</v>
      </c>
      <c r="L505" s="131">
        <v>2360</v>
      </c>
      <c r="M505" s="96">
        <v>5000</v>
      </c>
      <c r="N505" s="55">
        <f t="shared" si="7"/>
        <v>11800000</v>
      </c>
      <c r="O505" s="56">
        <v>1</v>
      </c>
      <c r="P505" s="62" t="s">
        <v>863</v>
      </c>
      <c r="Q505" s="57" t="s">
        <v>590</v>
      </c>
      <c r="R505" s="57"/>
      <c r="S505" s="57"/>
      <c r="T505" s="57"/>
    </row>
    <row r="506" spans="1:20" s="50" customFormat="1" ht="67.5">
      <c r="A506" s="51">
        <v>503</v>
      </c>
      <c r="B506" s="161" t="s">
        <v>2296</v>
      </c>
      <c r="C506" s="151" t="s">
        <v>2296</v>
      </c>
      <c r="D506" s="152" t="s">
        <v>2297</v>
      </c>
      <c r="E506" s="130" t="s">
        <v>2298</v>
      </c>
      <c r="F506" s="62" t="s">
        <v>249</v>
      </c>
      <c r="G506" s="130" t="s">
        <v>2299</v>
      </c>
      <c r="H506" s="62" t="s">
        <v>1794</v>
      </c>
      <c r="I506" s="130" t="s">
        <v>253</v>
      </c>
      <c r="J506" s="130" t="s">
        <v>37</v>
      </c>
      <c r="K506" s="95">
        <v>150000</v>
      </c>
      <c r="L506" s="131">
        <v>132000</v>
      </c>
      <c r="M506" s="95">
        <v>300</v>
      </c>
      <c r="N506" s="55">
        <f t="shared" si="7"/>
        <v>39600000</v>
      </c>
      <c r="O506" s="56">
        <v>3</v>
      </c>
      <c r="P506" s="62" t="s">
        <v>1796</v>
      </c>
      <c r="Q506" s="57" t="s">
        <v>590</v>
      </c>
      <c r="R506" s="57"/>
      <c r="S506" s="57"/>
      <c r="T506" s="57"/>
    </row>
    <row r="507" spans="1:20" s="50" customFormat="1" ht="40.5">
      <c r="A507" s="13">
        <v>504</v>
      </c>
      <c r="B507" s="73" t="s">
        <v>1728</v>
      </c>
      <c r="C507" s="73" t="s">
        <v>1729</v>
      </c>
      <c r="D507" s="74" t="s">
        <v>1730</v>
      </c>
      <c r="E507" s="74" t="s">
        <v>11</v>
      </c>
      <c r="F507" s="74" t="s">
        <v>230</v>
      </c>
      <c r="G507" s="74" t="s">
        <v>1731</v>
      </c>
      <c r="H507" s="74" t="s">
        <v>1525</v>
      </c>
      <c r="I507" s="74" t="s">
        <v>253</v>
      </c>
      <c r="J507" s="51" t="s">
        <v>12</v>
      </c>
      <c r="K507" s="82">
        <v>450</v>
      </c>
      <c r="L507" s="87">
        <v>450</v>
      </c>
      <c r="M507" s="83">
        <v>10000</v>
      </c>
      <c r="N507" s="55">
        <f t="shared" si="7"/>
        <v>4500000</v>
      </c>
      <c r="O507" s="56">
        <v>2</v>
      </c>
      <c r="P507" s="51" t="s">
        <v>1005</v>
      </c>
      <c r="Q507" s="57" t="s">
        <v>590</v>
      </c>
      <c r="R507" s="220"/>
      <c r="S507" s="220"/>
      <c r="T507" s="220" t="s">
        <v>590</v>
      </c>
    </row>
    <row r="508" spans="1:20" s="50" customFormat="1" ht="54">
      <c r="A508" s="51">
        <v>505</v>
      </c>
      <c r="B508" s="62" t="s">
        <v>1424</v>
      </c>
      <c r="C508" s="59" t="s">
        <v>1425</v>
      </c>
      <c r="D508" s="62" t="s">
        <v>413</v>
      </c>
      <c r="E508" s="62" t="s">
        <v>1426</v>
      </c>
      <c r="F508" s="62" t="s">
        <v>249</v>
      </c>
      <c r="G508" s="62" t="s">
        <v>1427</v>
      </c>
      <c r="H508" s="62" t="s">
        <v>1212</v>
      </c>
      <c r="I508" s="62" t="s">
        <v>733</v>
      </c>
      <c r="J508" s="62" t="s">
        <v>442</v>
      </c>
      <c r="K508" s="154">
        <v>46000</v>
      </c>
      <c r="L508" s="131">
        <v>45000</v>
      </c>
      <c r="M508" s="154">
        <v>1000</v>
      </c>
      <c r="N508" s="55">
        <f t="shared" si="7"/>
        <v>45000000</v>
      </c>
      <c r="O508" s="56">
        <v>1</v>
      </c>
      <c r="P508" s="51" t="s">
        <v>1213</v>
      </c>
      <c r="Q508" s="57" t="s">
        <v>590</v>
      </c>
      <c r="R508" s="57"/>
      <c r="S508" s="57"/>
      <c r="T508" s="57"/>
    </row>
    <row r="509" spans="1:20" s="50" customFormat="1" ht="27">
      <c r="A509" s="13">
        <v>506</v>
      </c>
      <c r="B509" s="72" t="s">
        <v>2495</v>
      </c>
      <c r="C509" s="73" t="s">
        <v>2496</v>
      </c>
      <c r="D509" s="74" t="s">
        <v>2497</v>
      </c>
      <c r="E509" s="74" t="s">
        <v>14</v>
      </c>
      <c r="F509" s="51">
        <v>24</v>
      </c>
      <c r="G509" s="74" t="s">
        <v>2498</v>
      </c>
      <c r="H509" s="74" t="s">
        <v>2499</v>
      </c>
      <c r="I509" s="51" t="s">
        <v>447</v>
      </c>
      <c r="J509" s="51" t="s">
        <v>27</v>
      </c>
      <c r="K509" s="76">
        <v>7290000</v>
      </c>
      <c r="L509" s="77">
        <v>7200000</v>
      </c>
      <c r="M509" s="90">
        <v>100</v>
      </c>
      <c r="N509" s="55">
        <f t="shared" si="7"/>
        <v>720000000</v>
      </c>
      <c r="O509" s="56">
        <v>5</v>
      </c>
      <c r="P509" s="51" t="s">
        <v>1618</v>
      </c>
      <c r="Q509" s="57" t="s">
        <v>590</v>
      </c>
      <c r="R509" s="57"/>
      <c r="S509" s="57"/>
      <c r="T509" s="57"/>
    </row>
    <row r="510" spans="1:20" s="50" customFormat="1" ht="63.75">
      <c r="A510" s="51">
        <v>507</v>
      </c>
      <c r="B510" s="8" t="s">
        <v>207</v>
      </c>
      <c r="C510" s="9" t="s">
        <v>204</v>
      </c>
      <c r="D510" s="9" t="s">
        <v>205</v>
      </c>
      <c r="E510" s="9" t="s">
        <v>244</v>
      </c>
      <c r="F510" s="10">
        <v>18</v>
      </c>
      <c r="G510" s="11" t="s">
        <v>206</v>
      </c>
      <c r="H510" s="11" t="s">
        <v>245</v>
      </c>
      <c r="I510" s="10" t="s">
        <v>246</v>
      </c>
      <c r="J510" s="9" t="s">
        <v>27</v>
      </c>
      <c r="K510" s="38">
        <v>14200000</v>
      </c>
      <c r="L510" s="39">
        <v>13990000</v>
      </c>
      <c r="M510" s="40">
        <v>20</v>
      </c>
      <c r="N510" s="55">
        <f t="shared" si="7"/>
        <v>279800000</v>
      </c>
      <c r="O510" s="31" t="s">
        <v>2513</v>
      </c>
      <c r="P510" s="46" t="s">
        <v>247</v>
      </c>
      <c r="Q510" s="57" t="s">
        <v>590</v>
      </c>
      <c r="R510" s="220"/>
      <c r="S510" s="220"/>
      <c r="T510" s="220" t="s">
        <v>590</v>
      </c>
    </row>
    <row r="511" spans="1:20" s="50" customFormat="1" ht="54">
      <c r="A511" s="13">
        <v>508</v>
      </c>
      <c r="B511" s="68" t="s">
        <v>2300</v>
      </c>
      <c r="C511" s="59" t="s">
        <v>2301</v>
      </c>
      <c r="D511" s="62" t="s">
        <v>2302</v>
      </c>
      <c r="E511" s="62" t="s">
        <v>2303</v>
      </c>
      <c r="F511" s="61" t="s">
        <v>249</v>
      </c>
      <c r="G511" s="61" t="s">
        <v>2304</v>
      </c>
      <c r="H511" s="61" t="s">
        <v>1879</v>
      </c>
      <c r="I511" s="61" t="s">
        <v>253</v>
      </c>
      <c r="J511" s="61" t="s">
        <v>35</v>
      </c>
      <c r="K511" s="63">
        <v>306000</v>
      </c>
      <c r="L511" s="64">
        <v>170000</v>
      </c>
      <c r="M511" s="248">
        <v>100</v>
      </c>
      <c r="N511" s="55">
        <f t="shared" si="7"/>
        <v>17000000</v>
      </c>
      <c r="O511" s="56">
        <v>3</v>
      </c>
      <c r="P511" s="61" t="s">
        <v>591</v>
      </c>
      <c r="Q511" s="57" t="s">
        <v>590</v>
      </c>
      <c r="R511" s="57"/>
      <c r="S511" s="57"/>
      <c r="T511" s="57"/>
    </row>
    <row r="512" spans="1:20" s="50" customFormat="1" ht="25.5">
      <c r="A512" s="51">
        <v>509</v>
      </c>
      <c r="B512" s="14" t="s">
        <v>400</v>
      </c>
      <c r="C512" s="14" t="s">
        <v>208</v>
      </c>
      <c r="D512" s="13" t="s">
        <v>19</v>
      </c>
      <c r="E512" s="13" t="s">
        <v>11</v>
      </c>
      <c r="F512" s="13" t="s">
        <v>230</v>
      </c>
      <c r="G512" s="13" t="str">
        <f>VLOOKUP(B512,'[1]Mẫu số 11'!$E$11:$S$97,6,0)</f>
        <v>VN-13483-11</v>
      </c>
      <c r="H512" s="13" t="s">
        <v>325</v>
      </c>
      <c r="I512" s="13" t="s">
        <v>263</v>
      </c>
      <c r="J512" s="13" t="s">
        <v>12</v>
      </c>
      <c r="K512" s="31">
        <v>2940</v>
      </c>
      <c r="L512" s="31">
        <v>2940</v>
      </c>
      <c r="M512" s="33">
        <v>30000</v>
      </c>
      <c r="N512" s="55">
        <f t="shared" si="7"/>
        <v>88200000</v>
      </c>
      <c r="O512" s="31" t="s">
        <v>2513</v>
      </c>
      <c r="P512" s="45" t="s">
        <v>407</v>
      </c>
      <c r="Q512" s="57" t="s">
        <v>590</v>
      </c>
      <c r="R512" s="57"/>
      <c r="S512" s="57"/>
      <c r="T512" s="57" t="s">
        <v>590</v>
      </c>
    </row>
    <row r="513" spans="1:20" s="50" customFormat="1" ht="63.75">
      <c r="A513" s="13">
        <v>510</v>
      </c>
      <c r="B513" s="17" t="s">
        <v>567</v>
      </c>
      <c r="C513" s="17" t="s">
        <v>568</v>
      </c>
      <c r="D513" s="16" t="s">
        <v>569</v>
      </c>
      <c r="E513" s="18" t="s">
        <v>570</v>
      </c>
      <c r="F513" s="16" t="s">
        <v>249</v>
      </c>
      <c r="G513" s="16" t="s">
        <v>571</v>
      </c>
      <c r="H513" s="16" t="s">
        <v>572</v>
      </c>
      <c r="I513" s="16" t="s">
        <v>320</v>
      </c>
      <c r="J513" s="16" t="s">
        <v>442</v>
      </c>
      <c r="K513" s="34">
        <v>14700</v>
      </c>
      <c r="L513" s="34">
        <v>14700</v>
      </c>
      <c r="M513" s="34">
        <v>6000</v>
      </c>
      <c r="N513" s="55">
        <f t="shared" si="7"/>
        <v>88200000</v>
      </c>
      <c r="O513" s="31" t="s">
        <v>2513</v>
      </c>
      <c r="P513" s="46" t="s">
        <v>588</v>
      </c>
      <c r="Q513" s="57" t="s">
        <v>590</v>
      </c>
      <c r="R513" s="57"/>
      <c r="S513" s="57"/>
      <c r="T513" s="57"/>
    </row>
    <row r="514" spans="1:20" s="50" customFormat="1" ht="27">
      <c r="A514" s="51">
        <v>511</v>
      </c>
      <c r="B514" s="161" t="s">
        <v>1428</v>
      </c>
      <c r="C514" s="151" t="s">
        <v>1429</v>
      </c>
      <c r="D514" s="104" t="s">
        <v>1430</v>
      </c>
      <c r="E514" s="152" t="s">
        <v>1431</v>
      </c>
      <c r="F514" s="162">
        <v>24</v>
      </c>
      <c r="G514" s="152" t="s">
        <v>1432</v>
      </c>
      <c r="H514" s="152" t="s">
        <v>641</v>
      </c>
      <c r="I514" s="152" t="s">
        <v>642</v>
      </c>
      <c r="J514" s="152" t="s">
        <v>26</v>
      </c>
      <c r="K514" s="103">
        <v>8200</v>
      </c>
      <c r="L514" s="102">
        <v>8180</v>
      </c>
      <c r="M514" s="103">
        <v>20000</v>
      </c>
      <c r="N514" s="55">
        <f t="shared" si="7"/>
        <v>163600000</v>
      </c>
      <c r="O514" s="56">
        <v>1</v>
      </c>
      <c r="P514" s="104" t="s">
        <v>1361</v>
      </c>
      <c r="Q514" s="57" t="s">
        <v>590</v>
      </c>
      <c r="R514" s="57"/>
      <c r="S514" s="57"/>
      <c r="T514" s="57" t="s">
        <v>590</v>
      </c>
    </row>
    <row r="515" spans="1:20" s="50" customFormat="1" ht="27">
      <c r="A515" s="13">
        <v>512</v>
      </c>
      <c r="B515" s="161" t="s">
        <v>1433</v>
      </c>
      <c r="C515" s="151" t="s">
        <v>1429</v>
      </c>
      <c r="D515" s="104" t="s">
        <v>919</v>
      </c>
      <c r="E515" s="152" t="s">
        <v>1434</v>
      </c>
      <c r="F515" s="162">
        <v>24</v>
      </c>
      <c r="G515" s="152" t="s">
        <v>1435</v>
      </c>
      <c r="H515" s="152" t="s">
        <v>641</v>
      </c>
      <c r="I515" s="152" t="s">
        <v>642</v>
      </c>
      <c r="J515" s="152" t="s">
        <v>26</v>
      </c>
      <c r="K515" s="103">
        <v>11300</v>
      </c>
      <c r="L515" s="102">
        <v>11280</v>
      </c>
      <c r="M515" s="103">
        <v>20000</v>
      </c>
      <c r="N515" s="55">
        <f t="shared" si="7"/>
        <v>225600000</v>
      </c>
      <c r="O515" s="56">
        <v>1</v>
      </c>
      <c r="P515" s="104" t="s">
        <v>1361</v>
      </c>
      <c r="Q515" s="66" t="s">
        <v>590</v>
      </c>
      <c r="R515" s="66"/>
      <c r="S515" s="66"/>
      <c r="T515" s="66"/>
    </row>
    <row r="516" spans="1:20" s="50" customFormat="1" ht="114.75">
      <c r="A516" s="51">
        <v>513</v>
      </c>
      <c r="B516" s="17" t="s">
        <v>573</v>
      </c>
      <c r="C516" s="17" t="s">
        <v>574</v>
      </c>
      <c r="D516" s="16" t="s">
        <v>575</v>
      </c>
      <c r="E516" s="18" t="s">
        <v>444</v>
      </c>
      <c r="F516" s="16" t="s">
        <v>249</v>
      </c>
      <c r="G516" s="16" t="s">
        <v>209</v>
      </c>
      <c r="H516" s="16" t="s">
        <v>576</v>
      </c>
      <c r="I516" s="16" t="s">
        <v>577</v>
      </c>
      <c r="J516" s="16" t="s">
        <v>442</v>
      </c>
      <c r="K516" s="34">
        <v>12482</v>
      </c>
      <c r="L516" s="34">
        <v>12482</v>
      </c>
      <c r="M516" s="34">
        <v>6000</v>
      </c>
      <c r="N516" s="55">
        <f t="shared" si="7"/>
        <v>74892000</v>
      </c>
      <c r="O516" s="31" t="s">
        <v>2513</v>
      </c>
      <c r="P516" s="46" t="s">
        <v>588</v>
      </c>
      <c r="Q516" s="147" t="s">
        <v>590</v>
      </c>
      <c r="R516" s="147"/>
      <c r="S516" s="147"/>
      <c r="T516" s="147"/>
    </row>
    <row r="517" spans="1:20" s="50" customFormat="1" ht="63.75">
      <c r="A517" s="13">
        <v>514</v>
      </c>
      <c r="B517" s="17" t="s">
        <v>578</v>
      </c>
      <c r="C517" s="17" t="s">
        <v>579</v>
      </c>
      <c r="D517" s="16" t="s">
        <v>580</v>
      </c>
      <c r="E517" s="18" t="s">
        <v>444</v>
      </c>
      <c r="F517" s="16" t="s">
        <v>249</v>
      </c>
      <c r="G517" s="16" t="s">
        <v>210</v>
      </c>
      <c r="H517" s="16" t="s">
        <v>416</v>
      </c>
      <c r="I517" s="16" t="s">
        <v>226</v>
      </c>
      <c r="J517" s="16" t="s">
        <v>442</v>
      </c>
      <c r="K517" s="34">
        <v>10387</v>
      </c>
      <c r="L517" s="34">
        <v>10387</v>
      </c>
      <c r="M517" s="34">
        <v>5000</v>
      </c>
      <c r="N517" s="55">
        <f aca="true" t="shared" si="8" ref="N517:N566">+L517*M517</f>
        <v>51935000</v>
      </c>
      <c r="O517" s="31" t="s">
        <v>2513</v>
      </c>
      <c r="P517" s="46" t="s">
        <v>588</v>
      </c>
      <c r="Q517" s="66" t="s">
        <v>590</v>
      </c>
      <c r="R517" s="66"/>
      <c r="S517" s="66"/>
      <c r="T517" s="66"/>
    </row>
    <row r="518" spans="1:20" s="50" customFormat="1" ht="54">
      <c r="A518" s="51">
        <v>515</v>
      </c>
      <c r="B518" s="275" t="s">
        <v>1436</v>
      </c>
      <c r="C518" s="85" t="s">
        <v>1437</v>
      </c>
      <c r="D518" s="86" t="s">
        <v>60</v>
      </c>
      <c r="E518" s="86" t="s">
        <v>11</v>
      </c>
      <c r="F518" s="283">
        <v>36</v>
      </c>
      <c r="G518" s="283" t="s">
        <v>1438</v>
      </c>
      <c r="H518" s="86" t="s">
        <v>1439</v>
      </c>
      <c r="I518" s="86" t="s">
        <v>226</v>
      </c>
      <c r="J518" s="86" t="s">
        <v>442</v>
      </c>
      <c r="K518" s="266">
        <v>1800000</v>
      </c>
      <c r="L518" s="87">
        <v>1680000</v>
      </c>
      <c r="M518" s="82">
        <v>50</v>
      </c>
      <c r="N518" s="55">
        <f t="shared" si="8"/>
        <v>84000000</v>
      </c>
      <c r="O518" s="56">
        <v>1</v>
      </c>
      <c r="P518" s="88" t="s">
        <v>656</v>
      </c>
      <c r="Q518" s="147" t="s">
        <v>590</v>
      </c>
      <c r="R518" s="147"/>
      <c r="S518" s="147"/>
      <c r="T518" s="147"/>
    </row>
    <row r="519" spans="1:20" s="50" customFormat="1" ht="27">
      <c r="A519" s="13">
        <v>516</v>
      </c>
      <c r="B519" s="261" t="s">
        <v>2394</v>
      </c>
      <c r="C519" s="73" t="s">
        <v>2395</v>
      </c>
      <c r="D519" s="74" t="s">
        <v>71</v>
      </c>
      <c r="E519" s="74" t="s">
        <v>11</v>
      </c>
      <c r="F519" s="262" t="s">
        <v>224</v>
      </c>
      <c r="G519" s="262" t="s">
        <v>2396</v>
      </c>
      <c r="H519" s="74" t="s">
        <v>1525</v>
      </c>
      <c r="I519" s="74" t="s">
        <v>253</v>
      </c>
      <c r="J519" s="51" t="s">
        <v>31</v>
      </c>
      <c r="K519" s="266">
        <v>28000</v>
      </c>
      <c r="L519" s="87">
        <v>24800</v>
      </c>
      <c r="M519" s="83">
        <v>35000</v>
      </c>
      <c r="N519" s="55">
        <f t="shared" si="8"/>
        <v>868000000</v>
      </c>
      <c r="O519" s="56">
        <v>4</v>
      </c>
      <c r="P519" s="51" t="s">
        <v>1005</v>
      </c>
      <c r="Q519" s="220" t="s">
        <v>590</v>
      </c>
      <c r="R519" s="220"/>
      <c r="S519" s="220"/>
      <c r="T519" s="220"/>
    </row>
    <row r="520" spans="1:20" s="50" customFormat="1" ht="25.5">
      <c r="A520" s="51">
        <v>517</v>
      </c>
      <c r="B520" s="277" t="s">
        <v>401</v>
      </c>
      <c r="C520" s="14" t="s">
        <v>211</v>
      </c>
      <c r="D520" s="13" t="s">
        <v>212</v>
      </c>
      <c r="E520" s="13" t="s">
        <v>14</v>
      </c>
      <c r="F520" s="284" t="s">
        <v>224</v>
      </c>
      <c r="G520" s="284" t="str">
        <f>VLOOKUP(B520,'[1]Mẫu số 11'!$E$11:$S$97,6,0)</f>
        <v>VN-10736-10 </v>
      </c>
      <c r="H520" s="13" t="s">
        <v>402</v>
      </c>
      <c r="I520" s="13" t="s">
        <v>256</v>
      </c>
      <c r="J520" s="13" t="s">
        <v>18</v>
      </c>
      <c r="K520" s="290">
        <v>11990</v>
      </c>
      <c r="L520" s="31">
        <v>11990</v>
      </c>
      <c r="M520" s="33">
        <v>30000</v>
      </c>
      <c r="N520" s="55">
        <f t="shared" si="8"/>
        <v>359700000</v>
      </c>
      <c r="O520" s="31" t="s">
        <v>2513</v>
      </c>
      <c r="P520" s="45" t="s">
        <v>407</v>
      </c>
      <c r="Q520" s="57" t="s">
        <v>590</v>
      </c>
      <c r="R520" s="57"/>
      <c r="S520" s="57"/>
      <c r="T520" s="57"/>
    </row>
    <row r="521" spans="1:20" s="50" customFormat="1" ht="67.5">
      <c r="A521" s="13">
        <v>518</v>
      </c>
      <c r="B521" s="273" t="s">
        <v>1440</v>
      </c>
      <c r="C521" s="93" t="s">
        <v>1441</v>
      </c>
      <c r="D521" s="94" t="s">
        <v>1442</v>
      </c>
      <c r="E521" s="94" t="s">
        <v>1443</v>
      </c>
      <c r="F521" s="281" t="s">
        <v>224</v>
      </c>
      <c r="G521" s="281" t="s">
        <v>1444</v>
      </c>
      <c r="H521" s="94" t="s">
        <v>422</v>
      </c>
      <c r="I521" s="94" t="s">
        <v>825</v>
      </c>
      <c r="J521" s="94" t="s">
        <v>37</v>
      </c>
      <c r="K521" s="252">
        <v>744870</v>
      </c>
      <c r="L521" s="96">
        <v>744870</v>
      </c>
      <c r="M521" s="95">
        <v>300</v>
      </c>
      <c r="N521" s="55">
        <f t="shared" si="8"/>
        <v>223461000</v>
      </c>
      <c r="O521" s="56">
        <v>1</v>
      </c>
      <c r="P521" s="51" t="s">
        <v>588</v>
      </c>
      <c r="Q521" s="57" t="s">
        <v>590</v>
      </c>
      <c r="R521" s="57"/>
      <c r="S521" s="57"/>
      <c r="T521" s="57" t="s">
        <v>590</v>
      </c>
    </row>
    <row r="522" spans="1:20" s="50" customFormat="1" ht="40.5">
      <c r="A522" s="51">
        <v>519</v>
      </c>
      <c r="B522" s="268" t="s">
        <v>1445</v>
      </c>
      <c r="C522" s="53" t="s">
        <v>1446</v>
      </c>
      <c r="D522" s="54" t="s">
        <v>871</v>
      </c>
      <c r="E522" s="54" t="s">
        <v>14</v>
      </c>
      <c r="F522" s="269" t="s">
        <v>249</v>
      </c>
      <c r="G522" s="269" t="s">
        <v>1447</v>
      </c>
      <c r="H522" s="54" t="s">
        <v>319</v>
      </c>
      <c r="I522" s="54" t="s">
        <v>320</v>
      </c>
      <c r="J522" s="54" t="s">
        <v>18</v>
      </c>
      <c r="K522" s="270">
        <v>90400</v>
      </c>
      <c r="L522" s="56">
        <v>90400</v>
      </c>
      <c r="M522" s="55">
        <v>200</v>
      </c>
      <c r="N522" s="55">
        <f t="shared" si="8"/>
        <v>18080000</v>
      </c>
      <c r="O522" s="56">
        <v>1</v>
      </c>
      <c r="P522" s="51" t="s">
        <v>407</v>
      </c>
      <c r="Q522" s="57" t="s">
        <v>590</v>
      </c>
      <c r="R522" s="57"/>
      <c r="S522" s="57"/>
      <c r="T522" s="57"/>
    </row>
    <row r="523" spans="1:20" s="50" customFormat="1" ht="67.5">
      <c r="A523" s="13">
        <v>520</v>
      </c>
      <c r="B523" s="249" t="s">
        <v>2305</v>
      </c>
      <c r="C523" s="151" t="s">
        <v>2305</v>
      </c>
      <c r="D523" s="152" t="s">
        <v>2306</v>
      </c>
      <c r="E523" s="130" t="s">
        <v>2307</v>
      </c>
      <c r="F523" s="250" t="s">
        <v>290</v>
      </c>
      <c r="G523" s="251" t="s">
        <v>2308</v>
      </c>
      <c r="H523" s="62" t="s">
        <v>1794</v>
      </c>
      <c r="I523" s="130" t="s">
        <v>253</v>
      </c>
      <c r="J523" s="130" t="s">
        <v>1795</v>
      </c>
      <c r="K523" s="252">
        <v>3200</v>
      </c>
      <c r="L523" s="131">
        <v>2415</v>
      </c>
      <c r="M523" s="95">
        <v>500</v>
      </c>
      <c r="N523" s="55">
        <f t="shared" si="8"/>
        <v>1207500</v>
      </c>
      <c r="O523" s="56">
        <v>3</v>
      </c>
      <c r="P523" s="62" t="s">
        <v>1796</v>
      </c>
      <c r="Q523" s="57" t="s">
        <v>590</v>
      </c>
      <c r="R523" s="57"/>
      <c r="S523" s="57"/>
      <c r="T523" s="57"/>
    </row>
    <row r="524" spans="1:20" s="50" customFormat="1" ht="27">
      <c r="A524" s="51">
        <v>521</v>
      </c>
      <c r="B524" s="253" t="s">
        <v>2309</v>
      </c>
      <c r="C524" s="214" t="s">
        <v>2310</v>
      </c>
      <c r="D524" s="295" t="s">
        <v>171</v>
      </c>
      <c r="E524" s="213" t="s">
        <v>1976</v>
      </c>
      <c r="F524" s="254">
        <v>36</v>
      </c>
      <c r="G524" s="255" t="s">
        <v>2311</v>
      </c>
      <c r="H524" s="216" t="s">
        <v>1933</v>
      </c>
      <c r="I524" s="216" t="s">
        <v>1934</v>
      </c>
      <c r="J524" s="216" t="s">
        <v>442</v>
      </c>
      <c r="K524" s="256">
        <v>800</v>
      </c>
      <c r="L524" s="96">
        <v>501.9</v>
      </c>
      <c r="M524" s="257">
        <v>3000</v>
      </c>
      <c r="N524" s="55">
        <f t="shared" si="8"/>
        <v>1505700</v>
      </c>
      <c r="O524" s="56">
        <v>3</v>
      </c>
      <c r="P524" s="219" t="s">
        <v>1933</v>
      </c>
      <c r="Q524" s="57" t="s">
        <v>590</v>
      </c>
      <c r="R524" s="66"/>
      <c r="S524" s="66"/>
      <c r="T524" s="66" t="s">
        <v>590</v>
      </c>
    </row>
    <row r="525" spans="1:20" s="50" customFormat="1" ht="108">
      <c r="A525" s="13">
        <v>522</v>
      </c>
      <c r="B525" s="273" t="s">
        <v>1448</v>
      </c>
      <c r="C525" s="93" t="s">
        <v>1449</v>
      </c>
      <c r="D525" s="94" t="s">
        <v>60</v>
      </c>
      <c r="E525" s="94" t="s">
        <v>1450</v>
      </c>
      <c r="F525" s="281" t="s">
        <v>249</v>
      </c>
      <c r="G525" s="281" t="s">
        <v>1451</v>
      </c>
      <c r="H525" s="94" t="s">
        <v>1452</v>
      </c>
      <c r="I525" s="94" t="s">
        <v>256</v>
      </c>
      <c r="J525" s="94" t="s">
        <v>442</v>
      </c>
      <c r="K525" s="252">
        <v>1636</v>
      </c>
      <c r="L525" s="96">
        <v>1636</v>
      </c>
      <c r="M525" s="95">
        <v>150000</v>
      </c>
      <c r="N525" s="55">
        <f t="shared" si="8"/>
        <v>245400000</v>
      </c>
      <c r="O525" s="56">
        <v>1</v>
      </c>
      <c r="P525" s="51" t="s">
        <v>588</v>
      </c>
      <c r="Q525" s="57" t="s">
        <v>590</v>
      </c>
      <c r="R525" s="57"/>
      <c r="S525" s="57"/>
      <c r="T525" s="57"/>
    </row>
    <row r="526" spans="1:20" s="50" customFormat="1" ht="27">
      <c r="A526" s="51">
        <v>523</v>
      </c>
      <c r="B526" s="268" t="s">
        <v>1453</v>
      </c>
      <c r="C526" s="53" t="s">
        <v>1454</v>
      </c>
      <c r="D526" s="54" t="s">
        <v>21</v>
      </c>
      <c r="E526" s="54" t="s">
        <v>11</v>
      </c>
      <c r="F526" s="269" t="s">
        <v>249</v>
      </c>
      <c r="G526" s="269" t="s">
        <v>1455</v>
      </c>
      <c r="H526" s="54" t="s">
        <v>1456</v>
      </c>
      <c r="I526" s="54" t="s">
        <v>226</v>
      </c>
      <c r="J526" s="54" t="s">
        <v>12</v>
      </c>
      <c r="K526" s="270">
        <v>1223</v>
      </c>
      <c r="L526" s="56">
        <v>1223</v>
      </c>
      <c r="M526" s="55">
        <v>40000</v>
      </c>
      <c r="N526" s="55">
        <f t="shared" si="8"/>
        <v>48920000</v>
      </c>
      <c r="O526" s="56">
        <v>1</v>
      </c>
      <c r="P526" s="51" t="s">
        <v>407</v>
      </c>
      <c r="Q526" s="66" t="s">
        <v>590</v>
      </c>
      <c r="R526" s="66"/>
      <c r="S526" s="66"/>
      <c r="T526" s="66"/>
    </row>
    <row r="527" spans="1:20" s="50" customFormat="1" ht="27">
      <c r="A527" s="13">
        <v>524</v>
      </c>
      <c r="B527" s="275" t="s">
        <v>1457</v>
      </c>
      <c r="C527" s="85" t="s">
        <v>1458</v>
      </c>
      <c r="D527" s="86" t="s">
        <v>1459</v>
      </c>
      <c r="E527" s="86" t="s">
        <v>14</v>
      </c>
      <c r="F527" s="283">
        <v>36</v>
      </c>
      <c r="G527" s="283" t="s">
        <v>1460</v>
      </c>
      <c r="H527" s="86" t="s">
        <v>1461</v>
      </c>
      <c r="I527" s="86" t="s">
        <v>246</v>
      </c>
      <c r="J527" s="86" t="s">
        <v>37</v>
      </c>
      <c r="K527" s="266">
        <v>2375000</v>
      </c>
      <c r="L527" s="87">
        <v>2205000</v>
      </c>
      <c r="M527" s="82">
        <v>50</v>
      </c>
      <c r="N527" s="55">
        <f t="shared" si="8"/>
        <v>110250000</v>
      </c>
      <c r="O527" s="56">
        <v>1</v>
      </c>
      <c r="P527" s="88" t="s">
        <v>656</v>
      </c>
      <c r="Q527" s="57" t="s">
        <v>590</v>
      </c>
      <c r="R527" s="57"/>
      <c r="S527" s="57"/>
      <c r="T527" s="57" t="s">
        <v>590</v>
      </c>
    </row>
    <row r="528" spans="1:20" s="50" customFormat="1" ht="40.5">
      <c r="A528" s="51">
        <v>525</v>
      </c>
      <c r="B528" s="273" t="s">
        <v>1462</v>
      </c>
      <c r="C528" s="93" t="s">
        <v>1463</v>
      </c>
      <c r="D528" s="94" t="s">
        <v>537</v>
      </c>
      <c r="E528" s="94" t="s">
        <v>522</v>
      </c>
      <c r="F528" s="281" t="s">
        <v>249</v>
      </c>
      <c r="G528" s="281" t="s">
        <v>1464</v>
      </c>
      <c r="H528" s="94" t="s">
        <v>587</v>
      </c>
      <c r="I528" s="94" t="s">
        <v>566</v>
      </c>
      <c r="J528" s="94" t="s">
        <v>37</v>
      </c>
      <c r="K528" s="252">
        <v>42200</v>
      </c>
      <c r="L528" s="96">
        <v>42199</v>
      </c>
      <c r="M528" s="95">
        <v>1000</v>
      </c>
      <c r="N528" s="55">
        <f t="shared" si="8"/>
        <v>42199000</v>
      </c>
      <c r="O528" s="56">
        <v>1</v>
      </c>
      <c r="P528" s="51" t="s">
        <v>588</v>
      </c>
      <c r="Q528" s="57" t="s">
        <v>590</v>
      </c>
      <c r="R528" s="57"/>
      <c r="S528" s="57"/>
      <c r="T528" s="57"/>
    </row>
    <row r="529" spans="1:20" s="50" customFormat="1" ht="14.25">
      <c r="A529" s="13">
        <v>526</v>
      </c>
      <c r="B529" s="258" t="s">
        <v>2312</v>
      </c>
      <c r="C529" s="73" t="s">
        <v>2313</v>
      </c>
      <c r="D529" s="74" t="s">
        <v>2314</v>
      </c>
      <c r="E529" s="72" t="s">
        <v>11</v>
      </c>
      <c r="F529" s="259">
        <v>36</v>
      </c>
      <c r="G529" s="259" t="s">
        <v>2315</v>
      </c>
      <c r="H529" s="51" t="s">
        <v>1904</v>
      </c>
      <c r="I529" s="51" t="s">
        <v>253</v>
      </c>
      <c r="J529" s="51" t="s">
        <v>12</v>
      </c>
      <c r="K529" s="260">
        <v>1365</v>
      </c>
      <c r="L529" s="83">
        <v>672</v>
      </c>
      <c r="M529" s="90">
        <v>10000</v>
      </c>
      <c r="N529" s="55">
        <f t="shared" si="8"/>
        <v>6720000</v>
      </c>
      <c r="O529" s="56">
        <v>3</v>
      </c>
      <c r="P529" s="51" t="s">
        <v>1905</v>
      </c>
      <c r="Q529" s="57" t="s">
        <v>590</v>
      </c>
      <c r="R529" s="57"/>
      <c r="S529" s="57"/>
      <c r="T529" s="57"/>
    </row>
    <row r="530" spans="1:20" s="50" customFormat="1" ht="67.5">
      <c r="A530" s="51">
        <v>527</v>
      </c>
      <c r="B530" s="261" t="s">
        <v>2316</v>
      </c>
      <c r="C530" s="73" t="s">
        <v>2317</v>
      </c>
      <c r="D530" s="74" t="s">
        <v>2318</v>
      </c>
      <c r="E530" s="74" t="s">
        <v>1810</v>
      </c>
      <c r="F530" s="262">
        <v>36</v>
      </c>
      <c r="G530" s="262" t="s">
        <v>2319</v>
      </c>
      <c r="H530" s="74" t="s">
        <v>1812</v>
      </c>
      <c r="I530" s="51" t="s">
        <v>253</v>
      </c>
      <c r="J530" s="51" t="s">
        <v>27</v>
      </c>
      <c r="K530" s="260">
        <v>31000</v>
      </c>
      <c r="L530" s="83">
        <v>26250</v>
      </c>
      <c r="M530" s="90">
        <v>2000</v>
      </c>
      <c r="N530" s="55">
        <f t="shared" si="8"/>
        <v>52500000</v>
      </c>
      <c r="O530" s="56">
        <v>3</v>
      </c>
      <c r="P530" s="51" t="s">
        <v>770</v>
      </c>
      <c r="Q530" s="66" t="s">
        <v>590</v>
      </c>
      <c r="R530" s="66"/>
      <c r="S530" s="66"/>
      <c r="T530" s="66"/>
    </row>
    <row r="531" spans="1:20" s="50" customFormat="1" ht="54">
      <c r="A531" s="13">
        <v>528</v>
      </c>
      <c r="B531" s="261" t="s">
        <v>1465</v>
      </c>
      <c r="C531" s="59" t="s">
        <v>1466</v>
      </c>
      <c r="D531" s="62" t="s">
        <v>1467</v>
      </c>
      <c r="E531" s="99" t="s">
        <v>1468</v>
      </c>
      <c r="F531" s="262">
        <v>36</v>
      </c>
      <c r="G531" s="250" t="s">
        <v>1469</v>
      </c>
      <c r="H531" s="131" t="s">
        <v>1470</v>
      </c>
      <c r="I531" s="131" t="s">
        <v>779</v>
      </c>
      <c r="J531" s="148" t="s">
        <v>37</v>
      </c>
      <c r="K531" s="267">
        <v>39000</v>
      </c>
      <c r="L531" s="91">
        <v>39000</v>
      </c>
      <c r="M531" s="83">
        <v>5000</v>
      </c>
      <c r="N531" s="55">
        <f t="shared" si="8"/>
        <v>195000000</v>
      </c>
      <c r="O531" s="56">
        <v>1</v>
      </c>
      <c r="P531" s="51" t="s">
        <v>1159</v>
      </c>
      <c r="Q531" s="57" t="s">
        <v>590</v>
      </c>
      <c r="R531" s="57"/>
      <c r="S531" s="57"/>
      <c r="T531" s="57"/>
    </row>
    <row r="532" spans="1:20" s="50" customFormat="1" ht="67.5">
      <c r="A532" s="51">
        <v>529</v>
      </c>
      <c r="B532" s="261" t="s">
        <v>2500</v>
      </c>
      <c r="C532" s="73" t="s">
        <v>2501</v>
      </c>
      <c r="D532" s="74" t="s">
        <v>850</v>
      </c>
      <c r="E532" s="74" t="s">
        <v>1916</v>
      </c>
      <c r="F532" s="262">
        <v>36</v>
      </c>
      <c r="G532" s="262" t="s">
        <v>2502</v>
      </c>
      <c r="H532" s="74" t="s">
        <v>1812</v>
      </c>
      <c r="I532" s="51" t="s">
        <v>253</v>
      </c>
      <c r="J532" s="51" t="s">
        <v>18</v>
      </c>
      <c r="K532" s="260">
        <v>19500</v>
      </c>
      <c r="L532" s="83">
        <v>15750</v>
      </c>
      <c r="M532" s="142">
        <v>200</v>
      </c>
      <c r="N532" s="55">
        <f t="shared" si="8"/>
        <v>3150000</v>
      </c>
      <c r="O532" s="56">
        <v>5</v>
      </c>
      <c r="P532" s="51" t="s">
        <v>770</v>
      </c>
      <c r="Q532" s="57" t="s">
        <v>590</v>
      </c>
      <c r="R532" s="57"/>
      <c r="S532" s="57"/>
      <c r="T532" s="57"/>
    </row>
    <row r="533" spans="1:20" s="50" customFormat="1" ht="60">
      <c r="A533" s="13">
        <v>530</v>
      </c>
      <c r="B533" s="273" t="s">
        <v>1471</v>
      </c>
      <c r="C533" s="93" t="s">
        <v>1472</v>
      </c>
      <c r="D533" s="94" t="s">
        <v>1473</v>
      </c>
      <c r="E533" s="94" t="s">
        <v>429</v>
      </c>
      <c r="F533" s="281" t="s">
        <v>224</v>
      </c>
      <c r="G533" s="286" t="s">
        <v>1474</v>
      </c>
      <c r="H533" s="170" t="s">
        <v>1475</v>
      </c>
      <c r="I533" s="94" t="s">
        <v>779</v>
      </c>
      <c r="J533" s="94" t="s">
        <v>37</v>
      </c>
      <c r="K533" s="252">
        <v>45100</v>
      </c>
      <c r="L533" s="96">
        <v>45000</v>
      </c>
      <c r="M533" s="95">
        <v>5000</v>
      </c>
      <c r="N533" s="55">
        <f t="shared" si="8"/>
        <v>225000000</v>
      </c>
      <c r="O533" s="56">
        <v>1</v>
      </c>
      <c r="P533" s="51" t="s">
        <v>1159</v>
      </c>
      <c r="Q533" s="66" t="s">
        <v>590</v>
      </c>
      <c r="R533" s="66"/>
      <c r="S533" s="66"/>
      <c r="T533" s="66"/>
    </row>
    <row r="534" spans="1:20" s="50" customFormat="1" ht="54">
      <c r="A534" s="51">
        <v>531</v>
      </c>
      <c r="B534" s="261" t="s">
        <v>1476</v>
      </c>
      <c r="C534" s="79" t="s">
        <v>1477</v>
      </c>
      <c r="D534" s="51" t="s">
        <v>413</v>
      </c>
      <c r="E534" s="74" t="s">
        <v>833</v>
      </c>
      <c r="F534" s="259">
        <v>36</v>
      </c>
      <c r="G534" s="262" t="s">
        <v>1478</v>
      </c>
      <c r="H534" s="74" t="s">
        <v>634</v>
      </c>
      <c r="I534" s="51" t="s">
        <v>302</v>
      </c>
      <c r="J534" s="51" t="s">
        <v>442</v>
      </c>
      <c r="K534" s="288">
        <v>2300</v>
      </c>
      <c r="L534" s="80">
        <v>1281</v>
      </c>
      <c r="M534" s="76">
        <v>10000</v>
      </c>
      <c r="N534" s="55">
        <f t="shared" si="8"/>
        <v>12810000</v>
      </c>
      <c r="O534" s="56">
        <v>1</v>
      </c>
      <c r="P534" s="51" t="s">
        <v>635</v>
      </c>
      <c r="Q534" s="66" t="s">
        <v>590</v>
      </c>
      <c r="R534" s="66"/>
      <c r="S534" s="66"/>
      <c r="T534" s="66"/>
    </row>
    <row r="535" spans="1:20" s="50" customFormat="1" ht="27">
      <c r="A535" s="13">
        <v>532</v>
      </c>
      <c r="B535" s="263" t="s">
        <v>2320</v>
      </c>
      <c r="C535" s="73" t="s">
        <v>2321</v>
      </c>
      <c r="D535" s="74" t="s">
        <v>36</v>
      </c>
      <c r="E535" s="74" t="s">
        <v>11</v>
      </c>
      <c r="F535" s="264">
        <v>36</v>
      </c>
      <c r="G535" s="264" t="s">
        <v>2322</v>
      </c>
      <c r="H535" s="74" t="s">
        <v>1772</v>
      </c>
      <c r="I535" s="74" t="s">
        <v>253</v>
      </c>
      <c r="J535" s="51" t="s">
        <v>12</v>
      </c>
      <c r="K535" s="265">
        <v>2000</v>
      </c>
      <c r="L535" s="82">
        <v>1600</v>
      </c>
      <c r="M535" s="90">
        <v>35000</v>
      </c>
      <c r="N535" s="55">
        <f t="shared" si="8"/>
        <v>56000000</v>
      </c>
      <c r="O535" s="56">
        <v>3</v>
      </c>
      <c r="P535" s="51" t="s">
        <v>1773</v>
      </c>
      <c r="Q535" s="57" t="s">
        <v>590</v>
      </c>
      <c r="R535" s="57"/>
      <c r="S535" s="57"/>
      <c r="T535" s="57"/>
    </row>
    <row r="536" spans="1:20" s="50" customFormat="1" ht="27">
      <c r="A536" s="51">
        <v>533</v>
      </c>
      <c r="B536" s="263" t="s">
        <v>2320</v>
      </c>
      <c r="C536" s="73" t="s">
        <v>2321</v>
      </c>
      <c r="D536" s="74" t="s">
        <v>871</v>
      </c>
      <c r="E536" s="74" t="s">
        <v>14</v>
      </c>
      <c r="F536" s="264">
        <v>36</v>
      </c>
      <c r="G536" s="264" t="s">
        <v>2323</v>
      </c>
      <c r="H536" s="74" t="s">
        <v>1772</v>
      </c>
      <c r="I536" s="74" t="s">
        <v>253</v>
      </c>
      <c r="J536" s="51" t="s">
        <v>18</v>
      </c>
      <c r="K536" s="265">
        <v>7000</v>
      </c>
      <c r="L536" s="82">
        <v>4095</v>
      </c>
      <c r="M536" s="90">
        <v>20000</v>
      </c>
      <c r="N536" s="55">
        <f t="shared" si="8"/>
        <v>81900000</v>
      </c>
      <c r="O536" s="56">
        <v>3</v>
      </c>
      <c r="P536" s="51" t="s">
        <v>1773</v>
      </c>
      <c r="Q536" s="57" t="s">
        <v>590</v>
      </c>
      <c r="R536" s="57"/>
      <c r="S536" s="57"/>
      <c r="T536" s="57"/>
    </row>
    <row r="537" spans="1:20" s="50" customFormat="1" ht="89.25">
      <c r="A537" s="13">
        <v>534</v>
      </c>
      <c r="B537" s="278" t="s">
        <v>233</v>
      </c>
      <c r="C537" s="5" t="s">
        <v>234</v>
      </c>
      <c r="D537" s="4" t="s">
        <v>240</v>
      </c>
      <c r="E537" s="4" t="s">
        <v>241</v>
      </c>
      <c r="F537" s="285" t="s">
        <v>230</v>
      </c>
      <c r="G537" s="285" t="s">
        <v>242</v>
      </c>
      <c r="H537" s="4" t="s">
        <v>235</v>
      </c>
      <c r="I537" s="4" t="s">
        <v>236</v>
      </c>
      <c r="J537" s="6" t="s">
        <v>237</v>
      </c>
      <c r="K537" s="291">
        <v>15000</v>
      </c>
      <c r="L537" s="41">
        <v>14000</v>
      </c>
      <c r="M537" s="41">
        <v>6000</v>
      </c>
      <c r="N537" s="55">
        <f t="shared" si="8"/>
        <v>84000000</v>
      </c>
      <c r="O537" s="31" t="s">
        <v>2513</v>
      </c>
      <c r="P537" s="48" t="s">
        <v>410</v>
      </c>
      <c r="Q537" s="57" t="s">
        <v>590</v>
      </c>
      <c r="R537" s="57"/>
      <c r="S537" s="57"/>
      <c r="T537" s="57"/>
    </row>
    <row r="538" spans="1:20" s="50" customFormat="1" ht="76.5">
      <c r="A538" s="51">
        <v>535</v>
      </c>
      <c r="B538" s="274" t="s">
        <v>581</v>
      </c>
      <c r="C538" s="17" t="s">
        <v>68</v>
      </c>
      <c r="D538" s="16" t="s">
        <v>213</v>
      </c>
      <c r="E538" s="18" t="s">
        <v>582</v>
      </c>
      <c r="F538" s="282" t="s">
        <v>290</v>
      </c>
      <c r="G538" s="282" t="s">
        <v>214</v>
      </c>
      <c r="H538" s="16" t="s">
        <v>583</v>
      </c>
      <c r="I538" s="16" t="s">
        <v>357</v>
      </c>
      <c r="J538" s="16" t="s">
        <v>37</v>
      </c>
      <c r="K538" s="289">
        <v>45596775</v>
      </c>
      <c r="L538" s="34">
        <v>45596775</v>
      </c>
      <c r="M538" s="34">
        <v>10</v>
      </c>
      <c r="N538" s="55">
        <f t="shared" si="8"/>
        <v>455967750</v>
      </c>
      <c r="O538" s="31" t="s">
        <v>2513</v>
      </c>
      <c r="P538" s="46" t="s">
        <v>588</v>
      </c>
      <c r="Q538" s="57" t="s">
        <v>590</v>
      </c>
      <c r="R538" s="57"/>
      <c r="S538" s="57"/>
      <c r="T538" s="57"/>
    </row>
    <row r="539" spans="1:20" s="50" customFormat="1" ht="27">
      <c r="A539" s="13">
        <v>536</v>
      </c>
      <c r="B539" s="275" t="s">
        <v>1732</v>
      </c>
      <c r="C539" s="85" t="s">
        <v>68</v>
      </c>
      <c r="D539" s="86" t="s">
        <v>69</v>
      </c>
      <c r="E539" s="86" t="s">
        <v>14</v>
      </c>
      <c r="F539" s="283">
        <v>24</v>
      </c>
      <c r="G539" s="283" t="s">
        <v>1733</v>
      </c>
      <c r="H539" s="86" t="s">
        <v>1734</v>
      </c>
      <c r="I539" s="86" t="s">
        <v>1735</v>
      </c>
      <c r="J539" s="86" t="s">
        <v>37</v>
      </c>
      <c r="K539" s="266">
        <v>13800000</v>
      </c>
      <c r="L539" s="87">
        <v>12495000</v>
      </c>
      <c r="M539" s="83">
        <v>10</v>
      </c>
      <c r="N539" s="55">
        <f t="shared" si="8"/>
        <v>124950000</v>
      </c>
      <c r="O539" s="56">
        <v>2</v>
      </c>
      <c r="P539" s="88" t="s">
        <v>656</v>
      </c>
      <c r="Q539" s="220" t="s">
        <v>590</v>
      </c>
      <c r="R539" s="220"/>
      <c r="S539" s="220"/>
      <c r="T539" s="220"/>
    </row>
    <row r="540" spans="1:20" s="50" customFormat="1" ht="54">
      <c r="A540" s="51">
        <v>537</v>
      </c>
      <c r="B540" s="273" t="s">
        <v>1479</v>
      </c>
      <c r="C540" s="93" t="s">
        <v>1480</v>
      </c>
      <c r="D540" s="94" t="s">
        <v>1481</v>
      </c>
      <c r="E540" s="94" t="s">
        <v>1373</v>
      </c>
      <c r="F540" s="281" t="s">
        <v>224</v>
      </c>
      <c r="G540" s="281" t="s">
        <v>1482</v>
      </c>
      <c r="H540" s="94" t="s">
        <v>587</v>
      </c>
      <c r="I540" s="94" t="s">
        <v>566</v>
      </c>
      <c r="J540" s="94" t="s">
        <v>37</v>
      </c>
      <c r="K540" s="252">
        <v>252300</v>
      </c>
      <c r="L540" s="96">
        <v>252299</v>
      </c>
      <c r="M540" s="95">
        <v>600</v>
      </c>
      <c r="N540" s="55">
        <f t="shared" si="8"/>
        <v>151379400</v>
      </c>
      <c r="O540" s="56">
        <v>1</v>
      </c>
      <c r="P540" s="51" t="s">
        <v>588</v>
      </c>
      <c r="Q540" s="57" t="s">
        <v>590</v>
      </c>
      <c r="R540" s="57"/>
      <c r="S540" s="57"/>
      <c r="T540" s="57"/>
    </row>
    <row r="541" spans="1:20" s="50" customFormat="1" ht="76.5">
      <c r="A541" s="13">
        <v>538</v>
      </c>
      <c r="B541" s="274" t="s">
        <v>584</v>
      </c>
      <c r="C541" s="17" t="s">
        <v>585</v>
      </c>
      <c r="D541" s="16" t="s">
        <v>586</v>
      </c>
      <c r="E541" s="18" t="s">
        <v>522</v>
      </c>
      <c r="F541" s="282" t="s">
        <v>249</v>
      </c>
      <c r="G541" s="282" t="s">
        <v>215</v>
      </c>
      <c r="H541" s="16" t="s">
        <v>587</v>
      </c>
      <c r="I541" s="16" t="s">
        <v>566</v>
      </c>
      <c r="J541" s="16" t="s">
        <v>37</v>
      </c>
      <c r="K541" s="289">
        <v>342400</v>
      </c>
      <c r="L541" s="34">
        <v>320000</v>
      </c>
      <c r="M541" s="34">
        <v>30</v>
      </c>
      <c r="N541" s="55">
        <f t="shared" si="8"/>
        <v>9600000</v>
      </c>
      <c r="O541" s="31" t="s">
        <v>2513</v>
      </c>
      <c r="P541" s="46" t="s">
        <v>588</v>
      </c>
      <c r="Q541" s="57" t="s">
        <v>590</v>
      </c>
      <c r="R541" s="57"/>
      <c r="S541" s="57"/>
      <c r="T541" s="57"/>
    </row>
    <row r="542" spans="1:20" s="50" customFormat="1" ht="40.5">
      <c r="A542" s="51">
        <v>539</v>
      </c>
      <c r="B542" s="273" t="s">
        <v>1483</v>
      </c>
      <c r="C542" s="93" t="s">
        <v>1484</v>
      </c>
      <c r="D542" s="94" t="s">
        <v>1318</v>
      </c>
      <c r="E542" s="94" t="s">
        <v>456</v>
      </c>
      <c r="F542" s="281" t="s">
        <v>249</v>
      </c>
      <c r="G542" s="281" t="s">
        <v>1485</v>
      </c>
      <c r="H542" s="94" t="s">
        <v>1486</v>
      </c>
      <c r="I542" s="94" t="s">
        <v>387</v>
      </c>
      <c r="J542" s="94" t="s">
        <v>442</v>
      </c>
      <c r="K542" s="252">
        <v>5400</v>
      </c>
      <c r="L542" s="96">
        <v>5400</v>
      </c>
      <c r="M542" s="95">
        <v>10000</v>
      </c>
      <c r="N542" s="55">
        <f t="shared" si="8"/>
        <v>54000000</v>
      </c>
      <c r="O542" s="56">
        <v>1</v>
      </c>
      <c r="P542" s="51" t="s">
        <v>588</v>
      </c>
      <c r="Q542" s="57" t="s">
        <v>590</v>
      </c>
      <c r="R542" s="57"/>
      <c r="S542" s="57"/>
      <c r="T542" s="57"/>
    </row>
    <row r="543" spans="1:20" s="50" customFormat="1" ht="54">
      <c r="A543" s="13">
        <v>540</v>
      </c>
      <c r="B543" s="210" t="s">
        <v>2324</v>
      </c>
      <c r="C543" s="210" t="s">
        <v>2325</v>
      </c>
      <c r="D543" s="61" t="s">
        <v>43</v>
      </c>
      <c r="E543" s="62" t="s">
        <v>2326</v>
      </c>
      <c r="F543" s="61">
        <v>36</v>
      </c>
      <c r="G543" s="62" t="s">
        <v>2327</v>
      </c>
      <c r="H543" s="62" t="s">
        <v>1839</v>
      </c>
      <c r="I543" s="61" t="s">
        <v>253</v>
      </c>
      <c r="J543" s="61" t="s">
        <v>12</v>
      </c>
      <c r="K543" s="71">
        <v>250</v>
      </c>
      <c r="L543" s="96">
        <v>210</v>
      </c>
      <c r="M543" s="71">
        <v>30000</v>
      </c>
      <c r="N543" s="55">
        <f t="shared" si="8"/>
        <v>6300000</v>
      </c>
      <c r="O543" s="56">
        <v>3</v>
      </c>
      <c r="P543" s="61" t="s">
        <v>1840</v>
      </c>
      <c r="Q543" s="57" t="s">
        <v>590</v>
      </c>
      <c r="R543" s="57"/>
      <c r="S543" s="57"/>
      <c r="T543" s="57"/>
    </row>
    <row r="544" spans="1:20" s="50" customFormat="1" ht="27">
      <c r="A544" s="51">
        <v>541</v>
      </c>
      <c r="B544" s="52" t="s">
        <v>1487</v>
      </c>
      <c r="C544" s="53" t="s">
        <v>1488</v>
      </c>
      <c r="D544" s="54" t="s">
        <v>1489</v>
      </c>
      <c r="E544" s="54" t="s">
        <v>1490</v>
      </c>
      <c r="F544" s="54" t="s">
        <v>249</v>
      </c>
      <c r="G544" s="54" t="s">
        <v>1491</v>
      </c>
      <c r="H544" s="54" t="s">
        <v>1492</v>
      </c>
      <c r="I544" s="54" t="s">
        <v>256</v>
      </c>
      <c r="J544" s="54" t="s">
        <v>12</v>
      </c>
      <c r="K544" s="55">
        <v>5152</v>
      </c>
      <c r="L544" s="56">
        <v>5152</v>
      </c>
      <c r="M544" s="55">
        <v>5000</v>
      </c>
      <c r="N544" s="55">
        <f t="shared" si="8"/>
        <v>25760000</v>
      </c>
      <c r="O544" s="56">
        <v>1</v>
      </c>
      <c r="P544" s="51" t="s">
        <v>407</v>
      </c>
      <c r="Q544" s="57" t="s">
        <v>590</v>
      </c>
      <c r="R544" s="57"/>
      <c r="S544" s="57"/>
      <c r="T544" s="57" t="s">
        <v>590</v>
      </c>
    </row>
    <row r="545" spans="1:20" s="50" customFormat="1" ht="67.5">
      <c r="A545" s="13">
        <v>542</v>
      </c>
      <c r="B545" s="72" t="s">
        <v>1736</v>
      </c>
      <c r="C545" s="186" t="s">
        <v>2509</v>
      </c>
      <c r="D545" s="54" t="s">
        <v>70</v>
      </c>
      <c r="E545" s="54" t="s">
        <v>1737</v>
      </c>
      <c r="F545" s="99">
        <v>36</v>
      </c>
      <c r="G545" s="74" t="s">
        <v>1738</v>
      </c>
      <c r="H545" s="74" t="s">
        <v>1595</v>
      </c>
      <c r="I545" s="74" t="s">
        <v>253</v>
      </c>
      <c r="J545" s="75" t="s">
        <v>31</v>
      </c>
      <c r="K545" s="71">
        <v>1400</v>
      </c>
      <c r="L545" s="96">
        <v>790</v>
      </c>
      <c r="M545" s="78">
        <v>250000</v>
      </c>
      <c r="N545" s="55">
        <f t="shared" si="8"/>
        <v>197500000</v>
      </c>
      <c r="O545" s="56">
        <v>2</v>
      </c>
      <c r="P545" s="51" t="s">
        <v>1596</v>
      </c>
      <c r="Q545" s="57" t="s">
        <v>590</v>
      </c>
      <c r="R545" s="57"/>
      <c r="S545" s="57"/>
      <c r="T545" s="57"/>
    </row>
    <row r="546" spans="1:20" s="50" customFormat="1" ht="51">
      <c r="A546" s="51">
        <v>543</v>
      </c>
      <c r="B546" s="14" t="s">
        <v>403</v>
      </c>
      <c r="C546" s="14" t="s">
        <v>216</v>
      </c>
      <c r="D546" s="13" t="s">
        <v>70</v>
      </c>
      <c r="E546" s="13" t="s">
        <v>11</v>
      </c>
      <c r="F546" s="13" t="s">
        <v>249</v>
      </c>
      <c r="G546" s="13" t="str">
        <f>VLOOKUP(B546,'[1]Mẫu số 11'!$E$11:$S$97,6,0)</f>
        <v>VN-17735-14</v>
      </c>
      <c r="H546" s="13" t="s">
        <v>322</v>
      </c>
      <c r="I546" s="13" t="s">
        <v>256</v>
      </c>
      <c r="J546" s="13" t="s">
        <v>12</v>
      </c>
      <c r="K546" s="31">
        <v>2706</v>
      </c>
      <c r="L546" s="31">
        <v>2705</v>
      </c>
      <c r="M546" s="33">
        <v>200000</v>
      </c>
      <c r="N546" s="55">
        <f t="shared" si="8"/>
        <v>541000000</v>
      </c>
      <c r="O546" s="31" t="s">
        <v>2513</v>
      </c>
      <c r="P546" s="45" t="s">
        <v>407</v>
      </c>
      <c r="Q546" s="57" t="s">
        <v>590</v>
      </c>
      <c r="R546" s="105"/>
      <c r="S546" s="105"/>
      <c r="T546" s="105" t="s">
        <v>590</v>
      </c>
    </row>
    <row r="547" spans="1:20" s="50" customFormat="1" ht="40.5">
      <c r="A547" s="13">
        <v>544</v>
      </c>
      <c r="B547" s="92" t="s">
        <v>1493</v>
      </c>
      <c r="C547" s="93" t="s">
        <v>1494</v>
      </c>
      <c r="D547" s="94" t="s">
        <v>1495</v>
      </c>
      <c r="E547" s="94" t="s">
        <v>522</v>
      </c>
      <c r="F547" s="94" t="s">
        <v>351</v>
      </c>
      <c r="G547" s="94" t="s">
        <v>1496</v>
      </c>
      <c r="H547" s="94" t="s">
        <v>1497</v>
      </c>
      <c r="I547" s="94" t="s">
        <v>1498</v>
      </c>
      <c r="J547" s="94" t="s">
        <v>37</v>
      </c>
      <c r="K547" s="95">
        <v>46200</v>
      </c>
      <c r="L547" s="96">
        <v>46200</v>
      </c>
      <c r="M547" s="95">
        <v>250</v>
      </c>
      <c r="N547" s="55">
        <f t="shared" si="8"/>
        <v>11550000</v>
      </c>
      <c r="O547" s="56">
        <v>1</v>
      </c>
      <c r="P547" s="51" t="s">
        <v>588</v>
      </c>
      <c r="Q547" s="169" t="s">
        <v>590</v>
      </c>
      <c r="R547" s="169"/>
      <c r="S547" s="169"/>
      <c r="T547" s="169"/>
    </row>
    <row r="548" spans="1:20" s="50" customFormat="1" ht="81">
      <c r="A548" s="51">
        <v>545</v>
      </c>
      <c r="B548" s="118" t="s">
        <v>1739</v>
      </c>
      <c r="C548" s="73" t="s">
        <v>1740</v>
      </c>
      <c r="D548" s="74" t="s">
        <v>71</v>
      </c>
      <c r="E548" s="74" t="s">
        <v>11</v>
      </c>
      <c r="F548" s="51">
        <v>36</v>
      </c>
      <c r="G548" s="74" t="s">
        <v>1741</v>
      </c>
      <c r="H548" s="74" t="s">
        <v>1742</v>
      </c>
      <c r="I548" s="74" t="s">
        <v>253</v>
      </c>
      <c r="J548" s="51" t="s">
        <v>12</v>
      </c>
      <c r="K548" s="82">
        <v>8350</v>
      </c>
      <c r="L548" s="82">
        <v>8000</v>
      </c>
      <c r="M548" s="90">
        <v>20000</v>
      </c>
      <c r="N548" s="55">
        <f t="shared" si="8"/>
        <v>160000000</v>
      </c>
      <c r="O548" s="56">
        <v>2</v>
      </c>
      <c r="P548" s="51" t="s">
        <v>1743</v>
      </c>
      <c r="Q548" s="57" t="s">
        <v>590</v>
      </c>
      <c r="R548" s="57"/>
      <c r="S548" s="57"/>
      <c r="T548" s="57"/>
    </row>
    <row r="549" spans="1:20" s="50" customFormat="1" ht="40.5">
      <c r="A549" s="13">
        <v>546</v>
      </c>
      <c r="B549" s="52" t="s">
        <v>1499</v>
      </c>
      <c r="C549" s="53" t="s">
        <v>1500</v>
      </c>
      <c r="D549" s="54" t="s">
        <v>13</v>
      </c>
      <c r="E549" s="54" t="s">
        <v>11</v>
      </c>
      <c r="F549" s="54" t="s">
        <v>249</v>
      </c>
      <c r="G549" s="54" t="s">
        <v>1501</v>
      </c>
      <c r="H549" s="54" t="s">
        <v>1502</v>
      </c>
      <c r="I549" s="54" t="s">
        <v>387</v>
      </c>
      <c r="J549" s="54" t="s">
        <v>12</v>
      </c>
      <c r="K549" s="55">
        <v>2768</v>
      </c>
      <c r="L549" s="56">
        <v>2479</v>
      </c>
      <c r="M549" s="55">
        <v>20000</v>
      </c>
      <c r="N549" s="55">
        <f t="shared" si="8"/>
        <v>49580000</v>
      </c>
      <c r="O549" s="56">
        <v>1</v>
      </c>
      <c r="P549" s="51" t="s">
        <v>407</v>
      </c>
      <c r="Q549" s="57" t="s">
        <v>590</v>
      </c>
      <c r="R549" s="57" t="s">
        <v>590</v>
      </c>
      <c r="S549" s="57"/>
      <c r="T549" s="57"/>
    </row>
    <row r="550" spans="1:20" s="50" customFormat="1" ht="38.25">
      <c r="A550" s="51">
        <v>547</v>
      </c>
      <c r="B550" s="14" t="s">
        <v>404</v>
      </c>
      <c r="C550" s="14" t="s">
        <v>223</v>
      </c>
      <c r="D550" s="13" t="s">
        <v>217</v>
      </c>
      <c r="E550" s="13" t="s">
        <v>11</v>
      </c>
      <c r="F550" s="13" t="s">
        <v>249</v>
      </c>
      <c r="G550" s="13" t="str">
        <f>VLOOKUP(B550,'[1]Mẫu số 11'!$E$11:$S$97,6,0)</f>
        <v>VN-16344-13</v>
      </c>
      <c r="H550" s="13" t="s">
        <v>405</v>
      </c>
      <c r="I550" s="13" t="s">
        <v>387</v>
      </c>
      <c r="J550" s="13" t="s">
        <v>12</v>
      </c>
      <c r="K550" s="31">
        <v>16240</v>
      </c>
      <c r="L550" s="31">
        <v>9987</v>
      </c>
      <c r="M550" s="33">
        <v>3000</v>
      </c>
      <c r="N550" s="55">
        <f t="shared" si="8"/>
        <v>29961000</v>
      </c>
      <c r="O550" s="31" t="s">
        <v>2513</v>
      </c>
      <c r="P550" s="45" t="s">
        <v>407</v>
      </c>
      <c r="Q550" s="89" t="s">
        <v>590</v>
      </c>
      <c r="R550" s="89"/>
      <c r="S550" s="89"/>
      <c r="T550" s="89"/>
    </row>
    <row r="551" spans="1:20" s="50" customFormat="1" ht="40.5">
      <c r="A551" s="13">
        <v>548</v>
      </c>
      <c r="B551" s="72" t="s">
        <v>1503</v>
      </c>
      <c r="C551" s="73" t="s">
        <v>1504</v>
      </c>
      <c r="D551" s="74" t="s">
        <v>36</v>
      </c>
      <c r="E551" s="107" t="s">
        <v>747</v>
      </c>
      <c r="F551" s="62">
        <v>24</v>
      </c>
      <c r="G551" s="62" t="s">
        <v>1505</v>
      </c>
      <c r="H551" s="62" t="s">
        <v>749</v>
      </c>
      <c r="I551" s="74" t="s">
        <v>1506</v>
      </c>
      <c r="J551" s="51" t="s">
        <v>27</v>
      </c>
      <c r="K551" s="156">
        <v>73500</v>
      </c>
      <c r="L551" s="87">
        <v>68250</v>
      </c>
      <c r="M551" s="90">
        <v>1000</v>
      </c>
      <c r="N551" s="55">
        <f t="shared" si="8"/>
        <v>68250000</v>
      </c>
      <c r="O551" s="56">
        <v>1</v>
      </c>
      <c r="P551" s="51" t="s">
        <v>247</v>
      </c>
      <c r="Q551" s="66" t="s">
        <v>590</v>
      </c>
      <c r="R551" s="66"/>
      <c r="S551" s="66"/>
      <c r="T551" s="66"/>
    </row>
    <row r="552" spans="1:20" s="50" customFormat="1" ht="54">
      <c r="A552" s="51">
        <v>549</v>
      </c>
      <c r="B552" s="118" t="s">
        <v>1507</v>
      </c>
      <c r="C552" s="73" t="s">
        <v>1508</v>
      </c>
      <c r="D552" s="74" t="s">
        <v>1430</v>
      </c>
      <c r="E552" s="74" t="s">
        <v>1509</v>
      </c>
      <c r="F552" s="74">
        <v>60</v>
      </c>
      <c r="G552" s="74" t="s">
        <v>1510</v>
      </c>
      <c r="H552" s="74" t="s">
        <v>685</v>
      </c>
      <c r="I552" s="74" t="s">
        <v>622</v>
      </c>
      <c r="J552" s="51" t="s">
        <v>26</v>
      </c>
      <c r="K552" s="90">
        <v>4300</v>
      </c>
      <c r="L552" s="83">
        <v>2450</v>
      </c>
      <c r="M552" s="90">
        <v>15000</v>
      </c>
      <c r="N552" s="55">
        <f t="shared" si="8"/>
        <v>36750000</v>
      </c>
      <c r="O552" s="56">
        <v>1</v>
      </c>
      <c r="P552" s="51" t="s">
        <v>770</v>
      </c>
      <c r="Q552" s="57" t="s">
        <v>590</v>
      </c>
      <c r="R552" s="57"/>
      <c r="S552" s="57"/>
      <c r="T552" s="57" t="s">
        <v>590</v>
      </c>
    </row>
    <row r="553" spans="1:20" s="50" customFormat="1" ht="54">
      <c r="A553" s="13">
        <v>550</v>
      </c>
      <c r="B553" s="52" t="s">
        <v>1511</v>
      </c>
      <c r="C553" s="53" t="s">
        <v>1512</v>
      </c>
      <c r="D553" s="54" t="s">
        <v>1513</v>
      </c>
      <c r="E553" s="54" t="s">
        <v>14</v>
      </c>
      <c r="F553" s="54" t="s">
        <v>249</v>
      </c>
      <c r="G553" s="54" t="s">
        <v>1514</v>
      </c>
      <c r="H553" s="54" t="s">
        <v>409</v>
      </c>
      <c r="I553" s="54" t="s">
        <v>232</v>
      </c>
      <c r="J553" s="54" t="s">
        <v>27</v>
      </c>
      <c r="K553" s="55">
        <v>2625000</v>
      </c>
      <c r="L553" s="56">
        <v>2467500</v>
      </c>
      <c r="M553" s="55">
        <v>100</v>
      </c>
      <c r="N553" s="55">
        <f t="shared" si="8"/>
        <v>246750000</v>
      </c>
      <c r="O553" s="56">
        <v>1</v>
      </c>
      <c r="P553" s="51" t="s">
        <v>407</v>
      </c>
      <c r="Q553" s="57" t="s">
        <v>590</v>
      </c>
      <c r="R553" s="57"/>
      <c r="S553" s="57"/>
      <c r="T553" s="57"/>
    </row>
    <row r="554" spans="1:20" s="50" customFormat="1" ht="27">
      <c r="A554" s="51">
        <v>551</v>
      </c>
      <c r="B554" s="118" t="s">
        <v>2328</v>
      </c>
      <c r="C554" s="73" t="s">
        <v>2329</v>
      </c>
      <c r="D554" s="74" t="s">
        <v>21</v>
      </c>
      <c r="E554" s="152" t="s">
        <v>2330</v>
      </c>
      <c r="F554" s="62" t="s">
        <v>1077</v>
      </c>
      <c r="G554" s="62" t="s">
        <v>2331</v>
      </c>
      <c r="H554" s="62" t="s">
        <v>1894</v>
      </c>
      <c r="I554" s="51" t="s">
        <v>1859</v>
      </c>
      <c r="J554" s="51" t="s">
        <v>12</v>
      </c>
      <c r="K554" s="82">
        <v>540</v>
      </c>
      <c r="L554" s="82">
        <v>273</v>
      </c>
      <c r="M554" s="83">
        <v>250000</v>
      </c>
      <c r="N554" s="55">
        <f t="shared" si="8"/>
        <v>68250000</v>
      </c>
      <c r="O554" s="56">
        <v>3</v>
      </c>
      <c r="P554" s="51" t="s">
        <v>643</v>
      </c>
      <c r="Q554" s="57" t="s">
        <v>590</v>
      </c>
      <c r="R554" s="57"/>
      <c r="S554" s="57"/>
      <c r="T554" s="57"/>
    </row>
    <row r="555" spans="1:20" s="50" customFormat="1" ht="27">
      <c r="A555" s="13">
        <v>552</v>
      </c>
      <c r="B555" s="276" t="s">
        <v>2332</v>
      </c>
      <c r="C555" s="59" t="s">
        <v>2333</v>
      </c>
      <c r="D555" s="62" t="s">
        <v>2334</v>
      </c>
      <c r="E555" s="62" t="s">
        <v>2335</v>
      </c>
      <c r="F555" s="62" t="s">
        <v>249</v>
      </c>
      <c r="G555" s="62" t="s">
        <v>2336</v>
      </c>
      <c r="H555" s="62" t="s">
        <v>1762</v>
      </c>
      <c r="I555" s="62" t="s">
        <v>253</v>
      </c>
      <c r="J555" s="61" t="s">
        <v>442</v>
      </c>
      <c r="K555" s="65">
        <v>300</v>
      </c>
      <c r="L555" s="64">
        <v>205</v>
      </c>
      <c r="M555" s="103">
        <v>500</v>
      </c>
      <c r="N555" s="55">
        <f t="shared" si="8"/>
        <v>102500</v>
      </c>
      <c r="O555" s="56">
        <v>3</v>
      </c>
      <c r="P555" s="61" t="s">
        <v>591</v>
      </c>
      <c r="Q555" s="57" t="s">
        <v>590</v>
      </c>
      <c r="R555" s="57"/>
      <c r="S555" s="57"/>
      <c r="T555" s="57"/>
    </row>
    <row r="556" spans="1:20" s="50" customFormat="1" ht="27">
      <c r="A556" s="51">
        <v>553</v>
      </c>
      <c r="B556" s="231" t="s">
        <v>2337</v>
      </c>
      <c r="C556" s="73" t="s">
        <v>2338</v>
      </c>
      <c r="D556" s="74" t="s">
        <v>19</v>
      </c>
      <c r="E556" s="74" t="s">
        <v>11</v>
      </c>
      <c r="F556" s="204">
        <v>36</v>
      </c>
      <c r="G556" s="204" t="s">
        <v>2339</v>
      </c>
      <c r="H556" s="74" t="s">
        <v>1772</v>
      </c>
      <c r="I556" s="74" t="s">
        <v>253</v>
      </c>
      <c r="J556" s="51" t="s">
        <v>12</v>
      </c>
      <c r="K556" s="205">
        <v>65</v>
      </c>
      <c r="L556" s="82">
        <v>42</v>
      </c>
      <c r="M556" s="90">
        <v>50000</v>
      </c>
      <c r="N556" s="55">
        <f t="shared" si="8"/>
        <v>2100000</v>
      </c>
      <c r="O556" s="56">
        <v>3</v>
      </c>
      <c r="P556" s="51" t="s">
        <v>1773</v>
      </c>
      <c r="Q556" s="57" t="s">
        <v>590</v>
      </c>
      <c r="R556" s="57"/>
      <c r="S556" s="57"/>
      <c r="T556" s="57"/>
    </row>
    <row r="557" spans="1:20" s="50" customFormat="1" ht="27">
      <c r="A557" s="13">
        <v>554</v>
      </c>
      <c r="B557" s="203" t="s">
        <v>2337</v>
      </c>
      <c r="C557" s="73" t="s">
        <v>2338</v>
      </c>
      <c r="D557" s="74" t="s">
        <v>51</v>
      </c>
      <c r="E557" s="74" t="s">
        <v>14</v>
      </c>
      <c r="F557" s="204">
        <v>36</v>
      </c>
      <c r="G557" s="204" t="s">
        <v>2340</v>
      </c>
      <c r="H557" s="74" t="s">
        <v>1772</v>
      </c>
      <c r="I557" s="74" t="s">
        <v>253</v>
      </c>
      <c r="J557" s="51" t="s">
        <v>18</v>
      </c>
      <c r="K557" s="205">
        <v>760</v>
      </c>
      <c r="L557" s="82">
        <v>504</v>
      </c>
      <c r="M557" s="90">
        <v>30000</v>
      </c>
      <c r="N557" s="55">
        <f t="shared" si="8"/>
        <v>15120000</v>
      </c>
      <c r="O557" s="56">
        <v>3</v>
      </c>
      <c r="P557" s="51" t="s">
        <v>1773</v>
      </c>
      <c r="Q557" s="57" t="s">
        <v>590</v>
      </c>
      <c r="R557" s="57"/>
      <c r="S557" s="57"/>
      <c r="T557" s="57"/>
    </row>
    <row r="558" spans="1:20" s="50" customFormat="1" ht="40.5">
      <c r="A558" s="51">
        <v>555</v>
      </c>
      <c r="B558" s="73" t="s">
        <v>1744</v>
      </c>
      <c r="C558" s="73" t="s">
        <v>1745</v>
      </c>
      <c r="D558" s="74" t="s">
        <v>1746</v>
      </c>
      <c r="E558" s="74" t="s">
        <v>11</v>
      </c>
      <c r="F558" s="74" t="s">
        <v>224</v>
      </c>
      <c r="G558" s="74" t="s">
        <v>1747</v>
      </c>
      <c r="H558" s="74" t="s">
        <v>1525</v>
      </c>
      <c r="I558" s="74" t="s">
        <v>253</v>
      </c>
      <c r="J558" s="79" t="s">
        <v>12</v>
      </c>
      <c r="K558" s="82">
        <v>720</v>
      </c>
      <c r="L558" s="87">
        <v>710</v>
      </c>
      <c r="M558" s="83">
        <v>1000000</v>
      </c>
      <c r="N558" s="55">
        <f t="shared" si="8"/>
        <v>710000000</v>
      </c>
      <c r="O558" s="56">
        <v>2</v>
      </c>
      <c r="P558" s="51" t="s">
        <v>1005</v>
      </c>
      <c r="Q558" s="57" t="s">
        <v>590</v>
      </c>
      <c r="R558" s="57"/>
      <c r="S558" s="57"/>
      <c r="T558" s="57" t="s">
        <v>590</v>
      </c>
    </row>
    <row r="559" spans="1:20" s="50" customFormat="1" ht="27">
      <c r="A559" s="13">
        <v>556</v>
      </c>
      <c r="B559" s="203" t="s">
        <v>2341</v>
      </c>
      <c r="C559" s="73" t="s">
        <v>2342</v>
      </c>
      <c r="D559" s="74" t="s">
        <v>2343</v>
      </c>
      <c r="E559" s="74" t="s">
        <v>14</v>
      </c>
      <c r="F559" s="204">
        <v>24</v>
      </c>
      <c r="G559" s="204" t="s">
        <v>2344</v>
      </c>
      <c r="H559" s="74" t="s">
        <v>1772</v>
      </c>
      <c r="I559" s="74" t="s">
        <v>253</v>
      </c>
      <c r="J559" s="51" t="s">
        <v>18</v>
      </c>
      <c r="K559" s="205">
        <v>750</v>
      </c>
      <c r="L559" s="82">
        <v>525</v>
      </c>
      <c r="M559" s="90">
        <v>1000</v>
      </c>
      <c r="N559" s="55">
        <f t="shared" si="8"/>
        <v>525000</v>
      </c>
      <c r="O559" s="56">
        <v>3</v>
      </c>
      <c r="P559" s="51" t="s">
        <v>1773</v>
      </c>
      <c r="Q559" s="57" t="s">
        <v>590</v>
      </c>
      <c r="R559" s="66"/>
      <c r="S559" s="66"/>
      <c r="T559" s="66" t="s">
        <v>590</v>
      </c>
    </row>
    <row r="560" spans="1:20" s="50" customFormat="1" ht="94.5">
      <c r="A560" s="51">
        <v>557</v>
      </c>
      <c r="B560" s="68" t="s">
        <v>2345</v>
      </c>
      <c r="C560" s="59" t="s">
        <v>2346</v>
      </c>
      <c r="D560" s="62" t="s">
        <v>32</v>
      </c>
      <c r="E560" s="62" t="s">
        <v>11</v>
      </c>
      <c r="F560" s="61" t="s">
        <v>224</v>
      </c>
      <c r="G560" s="62" t="s">
        <v>2347</v>
      </c>
      <c r="H560" s="61" t="s">
        <v>1879</v>
      </c>
      <c r="I560" s="61" t="s">
        <v>253</v>
      </c>
      <c r="J560" s="61" t="s">
        <v>12</v>
      </c>
      <c r="K560" s="63">
        <v>76</v>
      </c>
      <c r="L560" s="64">
        <v>45</v>
      </c>
      <c r="M560" s="103">
        <v>50000</v>
      </c>
      <c r="N560" s="55">
        <f t="shared" si="8"/>
        <v>2250000</v>
      </c>
      <c r="O560" s="56">
        <v>3</v>
      </c>
      <c r="P560" s="61" t="s">
        <v>591</v>
      </c>
      <c r="Q560" s="57" t="s">
        <v>590</v>
      </c>
      <c r="R560" s="57"/>
      <c r="S560" s="57"/>
      <c r="T560" s="57" t="s">
        <v>590</v>
      </c>
    </row>
    <row r="561" spans="1:20" s="50" customFormat="1" ht="40.5">
      <c r="A561" s="13">
        <v>558</v>
      </c>
      <c r="B561" s="72" t="s">
        <v>1748</v>
      </c>
      <c r="C561" s="73" t="s">
        <v>1749</v>
      </c>
      <c r="D561" s="74" t="s">
        <v>1750</v>
      </c>
      <c r="E561" s="74" t="s">
        <v>1751</v>
      </c>
      <c r="F561" s="74">
        <v>24</v>
      </c>
      <c r="G561" s="152" t="s">
        <v>1752</v>
      </c>
      <c r="H561" s="152" t="s">
        <v>1678</v>
      </c>
      <c r="I561" s="152" t="s">
        <v>1679</v>
      </c>
      <c r="J561" s="74" t="s">
        <v>12</v>
      </c>
      <c r="K561" s="192">
        <v>1850</v>
      </c>
      <c r="L561" s="117">
        <v>1800</v>
      </c>
      <c r="M561" s="90">
        <v>5000</v>
      </c>
      <c r="N561" s="55">
        <f t="shared" si="8"/>
        <v>9000000</v>
      </c>
      <c r="O561" s="56">
        <v>2</v>
      </c>
      <c r="P561" s="51" t="s">
        <v>783</v>
      </c>
      <c r="Q561" s="57" t="s">
        <v>590</v>
      </c>
      <c r="R561" s="57"/>
      <c r="S561" s="57"/>
      <c r="T561" s="57"/>
    </row>
    <row r="562" spans="1:20" s="50" customFormat="1" ht="27">
      <c r="A562" s="51">
        <v>559</v>
      </c>
      <c r="B562" s="203" t="s">
        <v>2348</v>
      </c>
      <c r="C562" s="73" t="s">
        <v>2349</v>
      </c>
      <c r="D562" s="74" t="s">
        <v>23</v>
      </c>
      <c r="E562" s="74" t="s">
        <v>14</v>
      </c>
      <c r="F562" s="204">
        <v>24</v>
      </c>
      <c r="G562" s="204" t="s">
        <v>2350</v>
      </c>
      <c r="H562" s="74" t="s">
        <v>1772</v>
      </c>
      <c r="I562" s="74" t="s">
        <v>253</v>
      </c>
      <c r="J562" s="51" t="s">
        <v>18</v>
      </c>
      <c r="K562" s="205">
        <v>3500</v>
      </c>
      <c r="L562" s="82">
        <v>1680</v>
      </c>
      <c r="M562" s="90">
        <v>10000</v>
      </c>
      <c r="N562" s="55">
        <f t="shared" si="8"/>
        <v>16800000</v>
      </c>
      <c r="O562" s="56">
        <v>3</v>
      </c>
      <c r="P562" s="51" t="s">
        <v>1773</v>
      </c>
      <c r="Q562" s="57" t="s">
        <v>590</v>
      </c>
      <c r="R562" s="57"/>
      <c r="S562" s="57"/>
      <c r="T562" s="57" t="s">
        <v>590</v>
      </c>
    </row>
    <row r="563" spans="1:20" s="50" customFormat="1" ht="27">
      <c r="A563" s="13">
        <v>560</v>
      </c>
      <c r="B563" s="203" t="s">
        <v>2348</v>
      </c>
      <c r="C563" s="73" t="s">
        <v>2351</v>
      </c>
      <c r="D563" s="74" t="s">
        <v>19</v>
      </c>
      <c r="E563" s="74" t="s">
        <v>14</v>
      </c>
      <c r="F563" s="204">
        <v>24</v>
      </c>
      <c r="G563" s="204" t="s">
        <v>2352</v>
      </c>
      <c r="H563" s="74" t="s">
        <v>1772</v>
      </c>
      <c r="I563" s="74" t="s">
        <v>253</v>
      </c>
      <c r="J563" s="51" t="s">
        <v>18</v>
      </c>
      <c r="K563" s="205">
        <v>4000</v>
      </c>
      <c r="L563" s="82">
        <v>2247</v>
      </c>
      <c r="M563" s="90">
        <v>18000</v>
      </c>
      <c r="N563" s="55">
        <f t="shared" si="8"/>
        <v>40446000</v>
      </c>
      <c r="O563" s="56">
        <v>3</v>
      </c>
      <c r="P563" s="51" t="s">
        <v>1773</v>
      </c>
      <c r="Q563" s="89" t="s">
        <v>590</v>
      </c>
      <c r="R563" s="89"/>
      <c r="S563" s="89"/>
      <c r="T563" s="89"/>
    </row>
    <row r="564" spans="1:20" s="50" customFormat="1" ht="54">
      <c r="A564" s="51">
        <v>561</v>
      </c>
      <c r="B564" s="68" t="s">
        <v>2353</v>
      </c>
      <c r="C564" s="210" t="s">
        <v>2354</v>
      </c>
      <c r="D564" s="61" t="s">
        <v>2355</v>
      </c>
      <c r="E564" s="62" t="s">
        <v>2356</v>
      </c>
      <c r="F564" s="61">
        <v>24</v>
      </c>
      <c r="G564" s="62" t="s">
        <v>2357</v>
      </c>
      <c r="H564" s="62" t="s">
        <v>1839</v>
      </c>
      <c r="I564" s="61" t="s">
        <v>253</v>
      </c>
      <c r="J564" s="61" t="s">
        <v>27</v>
      </c>
      <c r="K564" s="71">
        <v>4200</v>
      </c>
      <c r="L564" s="96">
        <v>3675</v>
      </c>
      <c r="M564" s="71">
        <v>4000</v>
      </c>
      <c r="N564" s="55">
        <f t="shared" si="8"/>
        <v>14700000</v>
      </c>
      <c r="O564" s="56">
        <v>3</v>
      </c>
      <c r="P564" s="61" t="s">
        <v>1840</v>
      </c>
      <c r="Q564" s="57" t="s">
        <v>590</v>
      </c>
      <c r="R564" s="57"/>
      <c r="S564" s="57"/>
      <c r="T564" s="57"/>
    </row>
    <row r="565" spans="1:20" s="50" customFormat="1" ht="38.25">
      <c r="A565" s="13">
        <v>562</v>
      </c>
      <c r="B565" s="14" t="s">
        <v>406</v>
      </c>
      <c r="C565" s="14" t="s">
        <v>78</v>
      </c>
      <c r="D565" s="13" t="s">
        <v>10</v>
      </c>
      <c r="E565" s="13" t="s">
        <v>14</v>
      </c>
      <c r="F565" s="13" t="s">
        <v>249</v>
      </c>
      <c r="G565" s="13" t="str">
        <f>VLOOKUP(B565,'[1]Mẫu số 11'!$E$11:$S$97,6,0)</f>
        <v>VN-17540-13</v>
      </c>
      <c r="H565" s="13" t="s">
        <v>291</v>
      </c>
      <c r="I565" s="13" t="s">
        <v>292</v>
      </c>
      <c r="J565" s="13" t="s">
        <v>27</v>
      </c>
      <c r="K565" s="31">
        <v>6465882</v>
      </c>
      <c r="L565" s="31">
        <v>6465882</v>
      </c>
      <c r="M565" s="33">
        <v>20</v>
      </c>
      <c r="N565" s="55">
        <f t="shared" si="8"/>
        <v>129317640</v>
      </c>
      <c r="O565" s="31" t="s">
        <v>2513</v>
      </c>
      <c r="P565" s="45" t="s">
        <v>407</v>
      </c>
      <c r="Q565" s="57" t="s">
        <v>590</v>
      </c>
      <c r="R565" s="57"/>
      <c r="S565" s="57"/>
      <c r="T565" s="57"/>
    </row>
    <row r="566" spans="1:20" s="50" customFormat="1" ht="27">
      <c r="A566" s="51">
        <v>563</v>
      </c>
      <c r="B566" s="130" t="s">
        <v>2358</v>
      </c>
      <c r="C566" s="59" t="s">
        <v>78</v>
      </c>
      <c r="D566" s="62" t="s">
        <v>10</v>
      </c>
      <c r="E566" s="62" t="s">
        <v>14</v>
      </c>
      <c r="F566" s="62" t="s">
        <v>224</v>
      </c>
      <c r="G566" s="62" t="s">
        <v>2359</v>
      </c>
      <c r="H566" s="62" t="s">
        <v>2360</v>
      </c>
      <c r="I566" s="61" t="s">
        <v>253</v>
      </c>
      <c r="J566" s="61" t="s">
        <v>27</v>
      </c>
      <c r="K566" s="70">
        <v>2050000</v>
      </c>
      <c r="L566" s="70">
        <v>1850000</v>
      </c>
      <c r="M566" s="139">
        <v>200</v>
      </c>
      <c r="N566" s="55">
        <f t="shared" si="8"/>
        <v>370000000</v>
      </c>
      <c r="O566" s="56">
        <v>3</v>
      </c>
      <c r="P566" s="61" t="s">
        <v>616</v>
      </c>
      <c r="Q566" s="57" t="s">
        <v>590</v>
      </c>
      <c r="R566" s="57"/>
      <c r="S566" s="57"/>
      <c r="T566" s="57"/>
    </row>
  </sheetData>
  <sheetProtection/>
  <autoFilter ref="A3:P134">
    <sortState ref="A4:P566">
      <sortCondition sortBy="value" ref="C4:C566"/>
    </sortState>
  </autoFilter>
  <mergeCells count="1">
    <mergeCell ref="A1:P1"/>
  </mergeCells>
  <conditionalFormatting sqref="B330">
    <cfRule type="expression" priority="6" dxfId="11" stopIfTrue="1">
      <formula>AND(COUNTIF($D$10:$D$10,B330)&gt;1,NOT(ISBLANK(B330)))</formula>
    </cfRule>
  </conditionalFormatting>
  <conditionalFormatting sqref="G330">
    <cfRule type="expression" priority="7" dxfId="11" stopIfTrue="1">
      <formula>AND(COUNTIF($J$10:$J$10,G330)&gt;1,NOT(ISBLANK(G330)))</formula>
    </cfRule>
    <cfRule type="expression" priority="8" dxfId="11" stopIfTrue="1">
      <formula>AND(COUNTIF($J$10:$J$10,G330)&gt;1,NOT(ISBLANK(G330)))</formula>
    </cfRule>
  </conditionalFormatting>
  <conditionalFormatting sqref="B331">
    <cfRule type="expression" priority="9" dxfId="11" stopIfTrue="1">
      <formula>AND(COUNTIF($D$11:$D$11,B331)&gt;1,NOT(ISBLANK(B331)))</formula>
    </cfRule>
  </conditionalFormatting>
  <conditionalFormatting sqref="G331">
    <cfRule type="expression" priority="10" dxfId="11" stopIfTrue="1">
      <formula>AND(COUNTIF($J$11:$J$11,G331)&gt;1,NOT(ISBLANK(G331)))</formula>
    </cfRule>
    <cfRule type="expression" priority="11" dxfId="11" stopIfTrue="1">
      <formula>AND(COUNTIF($J$11:$J$11,G331)&gt;1,NOT(ISBLANK(G331)))</formula>
    </cfRule>
  </conditionalFormatting>
  <conditionalFormatting sqref="B334">
    <cfRule type="expression" priority="5" dxfId="11" stopIfTrue="1">
      <formula>AND(COUNTIF($D$13:$D$13,B334)&gt;1,NOT(ISBLANK(B334)))</formula>
    </cfRule>
  </conditionalFormatting>
  <conditionalFormatting sqref="B335">
    <cfRule type="expression" priority="1" dxfId="11" stopIfTrue="1">
      <formula>AND(COUNTIF($D$15:$D$15,B335)&gt;1,NOT(ISBLANK(B335)))</formula>
    </cfRule>
  </conditionalFormatting>
  <conditionalFormatting sqref="B336">
    <cfRule type="expression" priority="2" dxfId="11" stopIfTrue="1">
      <formula>AND(COUNTIF($D$16:$D$16,B336)&gt;1,NOT(ISBLANK(B336)))</formula>
    </cfRule>
  </conditionalFormatting>
  <conditionalFormatting sqref="G336">
    <cfRule type="expression" priority="3" dxfId="11" stopIfTrue="1">
      <formula>AND(COUNTIF($J$16:$J$16,G336)&gt;1,NOT(ISBLANK(G336)))</formula>
    </cfRule>
  </conditionalFormatting>
  <conditionalFormatting sqref="B338">
    <cfRule type="expression" priority="4" dxfId="11" stopIfTrue="1">
      <formula>AND(COUNTIF($D$17:$D$17,B338)&gt;1,NOT(ISBLANK(B338)))</formula>
    </cfRule>
  </conditionalFormatting>
  <printOptions/>
  <pageMargins left="0" right="0" top="0.75" bottom="0.75" header="0.3" footer="0.3"/>
  <pageSetup horizontalDpi="600" verticalDpi="600" orientation="landscape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authanh</dc:creator>
  <cp:keywords/>
  <dc:description/>
  <cp:lastModifiedBy>authanh</cp:lastModifiedBy>
  <cp:lastPrinted>2016-07-27T06:57:24Z</cp:lastPrinted>
  <dcterms:created xsi:type="dcterms:W3CDTF">2016-06-28T07:13:28Z</dcterms:created>
  <dcterms:modified xsi:type="dcterms:W3CDTF">2016-10-18T04:05:52Z</dcterms:modified>
  <cp:category/>
  <cp:version/>
  <cp:contentType/>
  <cp:contentStatus/>
</cp:coreProperties>
</file>